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20" activeTab="2"/>
  </bookViews>
  <sheets>
    <sheet name="保费计算" sheetId="2" r:id="rId1"/>
    <sheet name="交付房屋套内面积统计" sheetId="1" r:id="rId2"/>
    <sheet name="分部分项工程费汇总表" sheetId="3" r:id="rId3"/>
    <sheet name="交付会签单参考模板" sheetId="4" r:id="rId4"/>
    <sheet name="领房单参考模板" sheetId="5" r:id="rId5"/>
    <sheet name="批退单模板（保险公司提供）" sheetId="6" r:id="rId6"/>
  </sheets>
  <definedNames>
    <definedName name="_xlnm._FilterDatabase" localSheetId="0" hidden="1">保费计算!$A$1:$Q$23</definedName>
  </definedNames>
  <calcPr calcId="144525"/>
</workbook>
</file>

<file path=xl/sharedStrings.xml><?xml version="1.0" encoding="utf-8"?>
<sst xmlns="http://schemas.openxmlformats.org/spreadsheetml/2006/main" count="798" uniqueCount="715">
  <si>
    <t>名称</t>
  </si>
  <si>
    <t>总建筑面积</t>
  </si>
  <si>
    <t>合同额</t>
  </si>
  <si>
    <t>暂列金（含税）</t>
  </si>
  <si>
    <t>室外部分造价金额</t>
  </si>
  <si>
    <t>建筑造价单方（元/平米）</t>
  </si>
  <si>
    <t>园林绿化金额</t>
  </si>
  <si>
    <t>控制价保险费率</t>
  </si>
  <si>
    <t>可调部分造价（保险标的）金额</t>
  </si>
  <si>
    <t>固定部分造价（保险标的）金额</t>
  </si>
  <si>
    <t>可调部分初始暂定保费（按控制价费率暂计）</t>
  </si>
  <si>
    <t>固定部分保费（按控制价费率暂计）</t>
  </si>
  <si>
    <t>初始保费合计（按控制价费率暂计）</t>
  </si>
  <si>
    <t>保险标的总额</t>
  </si>
  <si>
    <t>椰青园S02地块</t>
  </si>
  <si>
    <t>椰青园S03地块</t>
  </si>
  <si>
    <t>总计</t>
  </si>
  <si>
    <t>保险期间</t>
  </si>
  <si>
    <t>1个月</t>
  </si>
  <si>
    <t>2个月</t>
  </si>
  <si>
    <t>3个月</t>
  </si>
  <si>
    <t>4个月</t>
  </si>
  <si>
    <t>5个月</t>
  </si>
  <si>
    <t>6个月</t>
  </si>
  <si>
    <t>7个月</t>
  </si>
  <si>
    <t>8个月</t>
  </si>
  <si>
    <t>9个月</t>
  </si>
  <si>
    <t>10个月</t>
  </si>
  <si>
    <t>11个月</t>
  </si>
  <si>
    <t>12个月</t>
  </si>
  <si>
    <t>批退合计</t>
  </si>
  <si>
    <t>未交付部分</t>
  </si>
  <si>
    <t>固定部分</t>
  </si>
  <si>
    <t>合计</t>
  </si>
  <si>
    <t>短期费率：年费率的百分比</t>
  </si>
  <si>
    <t>椰青园S02地块当期批退造价</t>
  </si>
  <si>
    <t>椰青园S02地块当期保费</t>
  </si>
  <si>
    <t>椰青园S03地块当期批退造价</t>
  </si>
  <si>
    <t>椰青园S03地块当期保费</t>
  </si>
  <si>
    <t>批退造价合计</t>
  </si>
  <si>
    <t>保费合计</t>
  </si>
  <si>
    <t>椰青园S02地块退回保费</t>
  </si>
  <si>
    <t>椰青园S03地块退回保费</t>
  </si>
  <si>
    <t>退回保费合计</t>
  </si>
  <si>
    <t>1、当期批退造价金额=当期交付房屋套内合计面积*总建筑面积单方造价指标</t>
  </si>
  <si>
    <t>2、保费=短期批退部分保费合计金额+保险期间未交付房屋部分保费金额+固定部分保费，
短期批退部分当期保费=当期批退造价金额*保险费率*短期费率（年费的百分比），
保险期间未交付房屋部分保费金额=未交付房屋套内面积*造价单方*保险费率，
固定部分造价金额=项目工程造价金额（不含暂列金）-所有房屋套内合计面积*造价单方。</t>
  </si>
  <si>
    <t>3、金额单位均为元</t>
  </si>
  <si>
    <t>4、总建筑面积来源经政府主管部门审批合格的竣工测量报告</t>
  </si>
  <si>
    <t>椰青园S02地块T5</t>
  </si>
  <si>
    <t>交付合计</t>
  </si>
  <si>
    <t>户型</t>
  </si>
  <si>
    <t>数量</t>
  </si>
  <si>
    <t>套内面积</t>
  </si>
  <si>
    <t>总套内面积</t>
  </si>
  <si>
    <t>A1</t>
  </si>
  <si>
    <t>A2</t>
  </si>
  <si>
    <t>A3</t>
  </si>
  <si>
    <t>A4</t>
  </si>
  <si>
    <t>A5</t>
  </si>
  <si>
    <t>椰青园S02地块T6</t>
  </si>
  <si>
    <t>B1</t>
  </si>
  <si>
    <t>B2</t>
  </si>
  <si>
    <t>B3</t>
  </si>
  <si>
    <t>B4</t>
  </si>
  <si>
    <t>12号楼商业</t>
  </si>
  <si>
    <t>13号楼商业</t>
  </si>
  <si>
    <t>椰青园S02地块合计</t>
  </si>
  <si>
    <t>椰青园S03地块T5</t>
  </si>
  <si>
    <t>椰青园S03地块T6</t>
  </si>
  <si>
    <t>14号楼商业</t>
  </si>
  <si>
    <t>椰青园S03地块合计</t>
  </si>
  <si>
    <t>备注：1、交付当期：交付房屋时间上月22日至本月21日，首月按开始交付至首月的21日</t>
  </si>
  <si>
    <t>2、套内面积参考地块房屋建筑面积测绘报告（竣工报告）1#楼（T5楼型）、2#楼（T6楼型）数据</t>
  </si>
  <si>
    <t>3、每个月22号前投保方提交批退申请资料（交付单及领房单），保险公司应当月完成批退手续，批退部分保险失效时间以投保方收到保险公司完整批退单时间为准。</t>
  </si>
  <si>
    <t>序号</t>
  </si>
  <si>
    <t>单位工程名称</t>
  </si>
  <si>
    <t>金额
（元）</t>
  </si>
  <si>
    <t xml:space="preserve">其中:（元） </t>
  </si>
  <si>
    <t>分部分项合计</t>
  </si>
  <si>
    <t>暂估价</t>
  </si>
  <si>
    <t>暂列金额</t>
  </si>
  <si>
    <t>措施项目合计</t>
  </si>
  <si>
    <t>规费</t>
  </si>
  <si>
    <t>税金合计</t>
  </si>
  <si>
    <t>1.1.1</t>
  </si>
  <si>
    <t>S02地块-1#-土建工程</t>
  </si>
  <si>
    <t>70258487.52</t>
  </si>
  <si>
    <t>46327270.14</t>
  </si>
  <si>
    <t>15992811.71</t>
  </si>
  <si>
    <t>1.1.2</t>
  </si>
  <si>
    <t>S02地块-1#-装饰工程</t>
  </si>
  <si>
    <t>17547653.35</t>
  </si>
  <si>
    <t>14707238.68</t>
  </si>
  <si>
    <t>1.1.3</t>
  </si>
  <si>
    <t>S02地块-1#-户内装饰安装工程</t>
  </si>
  <si>
    <t>1.1.4</t>
  </si>
  <si>
    <t>S02地块-1#-消防工程</t>
  </si>
  <si>
    <t>1.1.5</t>
  </si>
  <si>
    <t>S02地块-1#-给排水工程、燃气工程</t>
  </si>
  <si>
    <t>1.1.6</t>
  </si>
  <si>
    <t>S02地块-1#-电气工程</t>
  </si>
  <si>
    <t>1.1.7</t>
  </si>
  <si>
    <t>S02地块-1#-智能化工程</t>
  </si>
  <si>
    <t>1.1.8</t>
  </si>
  <si>
    <t>S02地块-1#-电梯工程</t>
  </si>
  <si>
    <t>1.2.1</t>
  </si>
  <si>
    <t>S02地块-2#-土建工程</t>
  </si>
  <si>
    <t>36396475.08</t>
  </si>
  <si>
    <t>24201723.19</t>
  </si>
  <si>
    <t>1.2.2</t>
  </si>
  <si>
    <t>S02地块-2#-装饰工程</t>
  </si>
  <si>
    <t>1.2.3</t>
  </si>
  <si>
    <t>S02地块-2#-户内装饰安装工程</t>
  </si>
  <si>
    <t>1.2.4</t>
  </si>
  <si>
    <t>S02地块-2#-消防工程</t>
  </si>
  <si>
    <t>1.2.5</t>
  </si>
  <si>
    <t>S02地块-2#-给排水工程、燃气工程</t>
  </si>
  <si>
    <t>1.2.6</t>
  </si>
  <si>
    <t>S02地块-2#-电气工程</t>
  </si>
  <si>
    <t>1.2.7</t>
  </si>
  <si>
    <t>S02地块-2#-智能化工程</t>
  </si>
  <si>
    <t>1.2.8</t>
  </si>
  <si>
    <t>S02地块-2#-电梯工程</t>
  </si>
  <si>
    <t>1.3.1</t>
  </si>
  <si>
    <t>S02地块-3#-土建工程</t>
  </si>
  <si>
    <t>70167689.15</t>
  </si>
  <si>
    <t>46254851.25</t>
  </si>
  <si>
    <t>15984006.43</t>
  </si>
  <si>
    <t>1.3.2</t>
  </si>
  <si>
    <t>S02地块-3#-装饰工程</t>
  </si>
  <si>
    <t>17544767.54</t>
  </si>
  <si>
    <t>14704724.65</t>
  </si>
  <si>
    <t>1.3.3</t>
  </si>
  <si>
    <t>S02地块-3#-户内装饰安装工程</t>
  </si>
  <si>
    <t>1.3.4</t>
  </si>
  <si>
    <t>S02地块-3#-消防工程</t>
  </si>
  <si>
    <t>1.3.5</t>
  </si>
  <si>
    <t>S02地块-3#-给排水工程、燃气工程</t>
  </si>
  <si>
    <t>1.3.6</t>
  </si>
  <si>
    <t>S02地块-3#-电气工程</t>
  </si>
  <si>
    <t>1.3.7</t>
  </si>
  <si>
    <t>S02地块-3#-智能化工程</t>
  </si>
  <si>
    <t>1.3.8</t>
  </si>
  <si>
    <t>S02地块-3#-电梯工程</t>
  </si>
  <si>
    <t>1.4.1</t>
  </si>
  <si>
    <t>S02地块-4#-土建工程</t>
  </si>
  <si>
    <t>32262230.82</t>
  </si>
  <si>
    <t>21357241.86</t>
  </si>
  <si>
    <t>1.4.2</t>
  </si>
  <si>
    <t>S02地块-4#-装饰工程</t>
  </si>
  <si>
    <t>1.4.3</t>
  </si>
  <si>
    <t>S02地块-4#-户内装饰安装工程</t>
  </si>
  <si>
    <t>1.4.4</t>
  </si>
  <si>
    <t>S02地块-4#-消防工程</t>
  </si>
  <si>
    <t>1.4.5</t>
  </si>
  <si>
    <t>S02地块-4#-给排水工程、燃气工程</t>
  </si>
  <si>
    <t>1.4.6</t>
  </si>
  <si>
    <t>S02地块-4#-电气工程</t>
  </si>
  <si>
    <t>1.4.7</t>
  </si>
  <si>
    <t>S02地块-4#-智能化工程</t>
  </si>
  <si>
    <t>1.4.8</t>
  </si>
  <si>
    <t>S02地块-4#-电梯工程</t>
  </si>
  <si>
    <t>1.5.1</t>
  </si>
  <si>
    <t>S02地块-5#-土建工程</t>
  </si>
  <si>
    <t>1.5.2</t>
  </si>
  <si>
    <t>S02地块-5#-装饰工程</t>
  </si>
  <si>
    <t>1.5.3</t>
  </si>
  <si>
    <t>S02地块-5#-户内装饰安装工程</t>
  </si>
  <si>
    <t>1.5.4</t>
  </si>
  <si>
    <t>S02地块-5#-消防工程</t>
  </si>
  <si>
    <t>1.5.5</t>
  </si>
  <si>
    <t>S02地块-5#-给排水工程、燃气工程</t>
  </si>
  <si>
    <t>1.5.6</t>
  </si>
  <si>
    <t>S02地块-5#-电气工程</t>
  </si>
  <si>
    <t>1.5.7</t>
  </si>
  <si>
    <t>S02地块-5#-智能化工程</t>
  </si>
  <si>
    <t>1.5.8</t>
  </si>
  <si>
    <t>S02地块-5#-电梯工程</t>
  </si>
  <si>
    <t>1.6.1</t>
  </si>
  <si>
    <t>S02地块-6#-土建工程</t>
  </si>
  <si>
    <t>57509676.68</t>
  </si>
  <si>
    <t>37971360.74</t>
  </si>
  <si>
    <t>13009572.08</t>
  </si>
  <si>
    <t>1.6.2</t>
  </si>
  <si>
    <t>S02地块-6#-装饰工程</t>
  </si>
  <si>
    <t>14282801.77</t>
  </si>
  <si>
    <t>11925550.40</t>
  </si>
  <si>
    <t>1.6.3</t>
  </si>
  <si>
    <t>S02地块-6#-户内装饰安装工程</t>
  </si>
  <si>
    <t>1.6.4</t>
  </si>
  <si>
    <t>S02地块-6#-消防工程</t>
  </si>
  <si>
    <t>1.6.5</t>
  </si>
  <si>
    <t>S02地块-6#-给排水工程、燃气工程</t>
  </si>
  <si>
    <t>1.6.6</t>
  </si>
  <si>
    <t>S02地块-6#-电气工程</t>
  </si>
  <si>
    <t>1.6.7</t>
  </si>
  <si>
    <t>S02地块-6#-智能化工程</t>
  </si>
  <si>
    <t>1.6.8</t>
  </si>
  <si>
    <t>S02地块-6#-电梯工程</t>
  </si>
  <si>
    <t>1.7.1</t>
  </si>
  <si>
    <t>S02地块-7#-土建工程</t>
  </si>
  <si>
    <t>64814744.60</t>
  </si>
  <si>
    <t>43075513.89</t>
  </si>
  <si>
    <t>14415621.73</t>
  </si>
  <si>
    <t>1.7.2</t>
  </si>
  <si>
    <t>S02地块-7#-装饰工程</t>
  </si>
  <si>
    <t>16245330.56</t>
  </si>
  <si>
    <t>13597715.13</t>
  </si>
  <si>
    <t>1.7.3</t>
  </si>
  <si>
    <t>S02地块-7#-户内装饰安装工程</t>
  </si>
  <si>
    <t>1.7.4</t>
  </si>
  <si>
    <t>S02地块-7#-消防工程</t>
  </si>
  <si>
    <t>1.7.5</t>
  </si>
  <si>
    <t>S02地块-7#-给排水工程、燃气工程</t>
  </si>
  <si>
    <t>1.7.6</t>
  </si>
  <si>
    <t>S02地块-7#-电气工程</t>
  </si>
  <si>
    <t>1.7.7</t>
  </si>
  <si>
    <t>S02地块-7#-智能化工程</t>
  </si>
  <si>
    <t>1.7.8</t>
  </si>
  <si>
    <t>S02地块-7#-电梯工程</t>
  </si>
  <si>
    <t>1.8.1</t>
  </si>
  <si>
    <t>S02地块-8#-土建工程</t>
  </si>
  <si>
    <t>64773707.30</t>
  </si>
  <si>
    <t>43048999.60</t>
  </si>
  <si>
    <t>14405685.53</t>
  </si>
  <si>
    <t>1.8.2</t>
  </si>
  <si>
    <t>S02地块-8#-装饰工程</t>
  </si>
  <si>
    <t>16244267.09</t>
  </si>
  <si>
    <t>13596788.68</t>
  </si>
  <si>
    <t>1.8.3</t>
  </si>
  <si>
    <t>S02地块-8#-户内装饰安装工程</t>
  </si>
  <si>
    <t>1.8.4</t>
  </si>
  <si>
    <t>S02地块-8#-消防工程</t>
  </si>
  <si>
    <t>1.8.5</t>
  </si>
  <si>
    <t>S02地块-8#-给排水工程、燃气工程</t>
  </si>
  <si>
    <t>1.8.6</t>
  </si>
  <si>
    <t>S02地块-8#-电气工程</t>
  </si>
  <si>
    <t>1.8.7</t>
  </si>
  <si>
    <t>S02地块-8#-智能化工程</t>
  </si>
  <si>
    <t>1.8.8</t>
  </si>
  <si>
    <t>S02地块-8#-电梯工程</t>
  </si>
  <si>
    <t>1.9.1</t>
  </si>
  <si>
    <t>S02地块-9#-土建工程</t>
  </si>
  <si>
    <t>37829038.32</t>
  </si>
  <si>
    <t>25250318.78</t>
  </si>
  <si>
    <t>1.9.2</t>
  </si>
  <si>
    <t>S02地块-9#-装饰工程</t>
  </si>
  <si>
    <t>10056604.10</t>
  </si>
  <si>
    <t>1.9.3</t>
  </si>
  <si>
    <t>S02地块-9#-户内装饰安装工程</t>
  </si>
  <si>
    <t>1.9.4</t>
  </si>
  <si>
    <t>S02地块-9#-消防工程</t>
  </si>
  <si>
    <t>1.9.5</t>
  </si>
  <si>
    <t>S02地块-9#-给排水工程、燃气工程</t>
  </si>
  <si>
    <t>1.9.6</t>
  </si>
  <si>
    <t>S02地块-9#-电气工程</t>
  </si>
  <si>
    <t>1.9.7</t>
  </si>
  <si>
    <t>S02地块-9#-智能化工程</t>
  </si>
  <si>
    <t>1.9.8</t>
  </si>
  <si>
    <t>S02地块-9#-电梯工程</t>
  </si>
  <si>
    <t>1.10.1</t>
  </si>
  <si>
    <t>S02地块-10#-土建工程</t>
  </si>
  <si>
    <t>56811202.41</t>
  </si>
  <si>
    <t>38043749.96</t>
  </si>
  <si>
    <t>12356650.08</t>
  </si>
  <si>
    <t>1.10.2</t>
  </si>
  <si>
    <t>S02地块-10#-装饰工程</t>
  </si>
  <si>
    <t>14285687.59</t>
  </si>
  <si>
    <t>11928064.47</t>
  </si>
  <si>
    <t>1.10.3</t>
  </si>
  <si>
    <t>S02地块-10#-户内装饰安装工程</t>
  </si>
  <si>
    <t>1.10.4</t>
  </si>
  <si>
    <t>S02地块-10#-消防工程</t>
  </si>
  <si>
    <t>1.10.5</t>
  </si>
  <si>
    <t>S02地块-10#-给排水工程、燃气工程</t>
  </si>
  <si>
    <t>1.10.6</t>
  </si>
  <si>
    <t>S02地块-10#-电气工程</t>
  </si>
  <si>
    <t>1.10.7</t>
  </si>
  <si>
    <t>S02地块-10#-智能化工程</t>
  </si>
  <si>
    <t>1.10.8</t>
  </si>
  <si>
    <t>S02地块-10#-电梯工程</t>
  </si>
  <si>
    <t>1.11.1</t>
  </si>
  <si>
    <t>S02地块-11#-土建工程</t>
  </si>
  <si>
    <t>37567998.30</t>
  </si>
  <si>
    <t>25079503.83</t>
  </si>
  <si>
    <t>1.11.2</t>
  </si>
  <si>
    <t>S02地块-11#-装饰工程</t>
  </si>
  <si>
    <t>10049743.68</t>
  </si>
  <si>
    <t>1.11.3</t>
  </si>
  <si>
    <t>S02地块-11#-户内装饰安装工程</t>
  </si>
  <si>
    <t>1.11.4</t>
  </si>
  <si>
    <t>S02地块-11#-消防工程</t>
  </si>
  <si>
    <t>1.11.5</t>
  </si>
  <si>
    <t>S02地块-11#-给排水工程、燃气工程</t>
  </si>
  <si>
    <t>1.11.6</t>
  </si>
  <si>
    <t>S02地块-11#-电气工程</t>
  </si>
  <si>
    <t>1.11.7</t>
  </si>
  <si>
    <t>S02地块-11#-智能化工程</t>
  </si>
  <si>
    <t>1.11.8</t>
  </si>
  <si>
    <t>S02地块-11#-电梯工程</t>
  </si>
  <si>
    <t>1.12.1</t>
  </si>
  <si>
    <t>S02地块-12#-土建工程</t>
  </si>
  <si>
    <t>1.12.2</t>
  </si>
  <si>
    <t>S02地块-12#-暖通工程</t>
  </si>
  <si>
    <t>1.12.3</t>
  </si>
  <si>
    <t>S02地块-12#-消防工程</t>
  </si>
  <si>
    <t>1.12.4</t>
  </si>
  <si>
    <t>S02地块-12#-给排水工程</t>
  </si>
  <si>
    <t>1.12.5</t>
  </si>
  <si>
    <t>S02地块-12#-电气工程</t>
  </si>
  <si>
    <t>1.12.6</t>
  </si>
  <si>
    <t>S02地块-12#-智能化工程</t>
  </si>
  <si>
    <t>1.12.7</t>
  </si>
  <si>
    <t>S02地块-12#-电梯工程</t>
  </si>
  <si>
    <t>1.13.1</t>
  </si>
  <si>
    <t>S02地块-13#-土建工程</t>
  </si>
  <si>
    <t>1.13.2</t>
  </si>
  <si>
    <t>S02地块-13#-装饰工程</t>
  </si>
  <si>
    <t>1.13.3</t>
  </si>
  <si>
    <t>S02地块-13#-暖通工程</t>
  </si>
  <si>
    <t>1.13.4</t>
  </si>
  <si>
    <t>S02地块-13#-消防工程</t>
  </si>
  <si>
    <t>1.13.5</t>
  </si>
  <si>
    <t>S02地块-13#-给排水工程</t>
  </si>
  <si>
    <t>1.13.6</t>
  </si>
  <si>
    <t>S02地块-13#-电气工程</t>
  </si>
  <si>
    <t>1.13.7</t>
  </si>
  <si>
    <t>S02地块-13#-智能化工程</t>
  </si>
  <si>
    <t>1.14.1</t>
  </si>
  <si>
    <t>S02地块-14#-土建工程</t>
  </si>
  <si>
    <t>1.14.2</t>
  </si>
  <si>
    <t>S02地块-14#-装饰工程</t>
  </si>
  <si>
    <t>1.14.3</t>
  </si>
  <si>
    <t>S02地块-14#-给排水工程</t>
  </si>
  <si>
    <t>1.14.4</t>
  </si>
  <si>
    <t>S02地块-14#-电气工程</t>
  </si>
  <si>
    <t>1.14.5</t>
  </si>
  <si>
    <t>S02地块-14#-智能化工程</t>
  </si>
  <si>
    <t>1.15.1</t>
  </si>
  <si>
    <t>S02地块-消防控制室-土建工程</t>
  </si>
  <si>
    <t>1.15.2</t>
  </si>
  <si>
    <t>S02地块-消防控制室-装饰工程</t>
  </si>
  <si>
    <t>1.15.3</t>
  </si>
  <si>
    <t>S02地块-消防控制室-安装工程</t>
  </si>
  <si>
    <t>1.16.1</t>
  </si>
  <si>
    <t>S02地块-地下室-土建工程</t>
  </si>
  <si>
    <t>338022688.15</t>
  </si>
  <si>
    <t>214636952.69</t>
  </si>
  <si>
    <t>31358253.21</t>
  </si>
  <si>
    <t>27910130.21</t>
  </si>
  <si>
    <t>1.16.2</t>
  </si>
  <si>
    <t>S02地块-地下室-消防工程</t>
  </si>
  <si>
    <t>11111370.69</t>
  </si>
  <si>
    <t>1.16.3</t>
  </si>
  <si>
    <t>S02地块-地下室-给排水工程</t>
  </si>
  <si>
    <t>1.16.4</t>
  </si>
  <si>
    <t>S02地块-地下室-电气工程</t>
  </si>
  <si>
    <t>30086036.61</t>
  </si>
  <si>
    <t>25054992.40</t>
  </si>
  <si>
    <t>1.16.5</t>
  </si>
  <si>
    <t>S02地块-地下室-配电室及出线部分</t>
  </si>
  <si>
    <t>1.16.6</t>
  </si>
  <si>
    <t>S02地块-地下室-智能化工程</t>
  </si>
  <si>
    <t>1.16.7</t>
  </si>
  <si>
    <t>S02地块-地下室-暖通工程</t>
  </si>
  <si>
    <t>1.17.1</t>
  </si>
  <si>
    <t>S02地块-园建工程</t>
  </si>
  <si>
    <t>22944455.57</t>
  </si>
  <si>
    <t>17003185.72</t>
  </si>
  <si>
    <t>1.17.2</t>
  </si>
  <si>
    <t>S02地块-室外电气及智能化工程</t>
  </si>
  <si>
    <t>13909016.01</t>
  </si>
  <si>
    <t>1.17.3</t>
  </si>
  <si>
    <t>S02地块-园林景观电气安装工程</t>
  </si>
  <si>
    <t>1.17.4</t>
  </si>
  <si>
    <t>S02地块-室外给排水工程</t>
  </si>
  <si>
    <t>10057444.42</t>
  </si>
  <si>
    <t>1.17.5</t>
  </si>
  <si>
    <t>S02地块-室外景观绿化给排水工程</t>
  </si>
  <si>
    <t>1.17.6</t>
  </si>
  <si>
    <t>S02地块-室外泳池工程</t>
  </si>
  <si>
    <t>小计</t>
  </si>
  <si>
    <t>1309741720.64</t>
  </si>
  <si>
    <t>893659175.13</t>
  </si>
  <si>
    <t>84383574.64</t>
  </si>
  <si>
    <t>25471023.15</t>
  </si>
  <si>
    <t>33537678.33</t>
  </si>
  <si>
    <t>108143811.80</t>
  </si>
  <si>
    <t>2.1.1</t>
  </si>
  <si>
    <t>S03地块-1#-土建工程</t>
  </si>
  <si>
    <t>70489104.18</t>
  </si>
  <si>
    <t>46289624.53</t>
  </si>
  <si>
    <t>16222648.00</t>
  </si>
  <si>
    <t>2.1.2</t>
  </si>
  <si>
    <t>S03地块-1#-装饰工程</t>
  </si>
  <si>
    <t>17546156.22</t>
  </si>
  <si>
    <t>14705934.42</t>
  </si>
  <si>
    <t>2.1.3</t>
  </si>
  <si>
    <t>S03地块-1#-户内装饰安装工程</t>
  </si>
  <si>
    <t>2.1.4</t>
  </si>
  <si>
    <t>S03地块-1#-消防工程</t>
  </si>
  <si>
    <t>2.1.5</t>
  </si>
  <si>
    <t>S03地块-1#-给排水工程、燃气工程</t>
  </si>
  <si>
    <t>2.1.6</t>
  </si>
  <si>
    <t>S03地块-1#-电气工程</t>
  </si>
  <si>
    <t>2.1.7</t>
  </si>
  <si>
    <t>S03地块-1#-智能化工程</t>
  </si>
  <si>
    <t>2.1.8</t>
  </si>
  <si>
    <t>S03地块-1#-电梯工程</t>
  </si>
  <si>
    <t>2.2.1</t>
  </si>
  <si>
    <t>S03地块-2#-土建工程</t>
  </si>
  <si>
    <t>36538254.71</t>
  </si>
  <si>
    <t>24276640.29</t>
  </si>
  <si>
    <t>2.2.2</t>
  </si>
  <si>
    <t>S03地块-2#-装饰工程</t>
  </si>
  <si>
    <t>2.2.3</t>
  </si>
  <si>
    <t>S03地块-2#-户内装饰安装工程</t>
  </si>
  <si>
    <t>2.2.4</t>
  </si>
  <si>
    <t>S03地块-2#-消防工程</t>
  </si>
  <si>
    <t>2.2.5</t>
  </si>
  <si>
    <t>S03地块-2#-给排水工程、燃气工程</t>
  </si>
  <si>
    <t>2.2.6</t>
  </si>
  <si>
    <t>S03地块-2#-电气工程</t>
  </si>
  <si>
    <t>2.2.7</t>
  </si>
  <si>
    <t>S03地块-2#-智能化工程</t>
  </si>
  <si>
    <t>2.2.8</t>
  </si>
  <si>
    <t>S03地块-2#-电梯工程</t>
  </si>
  <si>
    <t>2.3.1</t>
  </si>
  <si>
    <t>S03地块-3#-土建工程</t>
  </si>
  <si>
    <t>64648321.07</t>
  </si>
  <si>
    <t>42935103.46</t>
  </si>
  <si>
    <t>14407976.58</t>
  </si>
  <si>
    <t>2.3.2</t>
  </si>
  <si>
    <t>S03地块-3#-装饰工程</t>
  </si>
  <si>
    <t>16239729.29</t>
  </si>
  <si>
    <t>13592835.44</t>
  </si>
  <si>
    <t>2.3.3</t>
  </si>
  <si>
    <t>S03地块-3#-户内装饰安装工程</t>
  </si>
  <si>
    <t>2.3.4</t>
  </si>
  <si>
    <t>S03地块-3#-消防工程</t>
  </si>
  <si>
    <t>2.3.5</t>
  </si>
  <si>
    <t>S03地块-3#-给排水工程、燃气工程</t>
  </si>
  <si>
    <t>2.3.6</t>
  </si>
  <si>
    <t>S03地块-3#-电气工程</t>
  </si>
  <si>
    <t>2.3.7</t>
  </si>
  <si>
    <t>S03地块-3#-智能化工程</t>
  </si>
  <si>
    <t>2.3.8</t>
  </si>
  <si>
    <t>S03地块-3#-电梯工程</t>
  </si>
  <si>
    <t>2.4.1</t>
  </si>
  <si>
    <t>S03地块-4#-土建工程</t>
  </si>
  <si>
    <t>57526451.13</t>
  </si>
  <si>
    <t>37903243.04</t>
  </si>
  <si>
    <t>13092412.95</t>
  </si>
  <si>
    <t>2.4.2</t>
  </si>
  <si>
    <t>S03地块-4#-装饰工程</t>
  </si>
  <si>
    <t>14280091.47</t>
  </si>
  <si>
    <t>11923189.28</t>
  </si>
  <si>
    <t>2.4.3</t>
  </si>
  <si>
    <t>S03地块-4#-户内装饰安装工程</t>
  </si>
  <si>
    <t>2.4.4</t>
  </si>
  <si>
    <t>S03地块-4#-消防工程</t>
  </si>
  <si>
    <t>2.4.5</t>
  </si>
  <si>
    <t>S03地块-4#-给排水工程、燃气工程</t>
  </si>
  <si>
    <t>2.4.6</t>
  </si>
  <si>
    <t>S03地块-4#-电气工程</t>
  </si>
  <si>
    <t>2.4.7</t>
  </si>
  <si>
    <t>S03地块-4#-智能化工程</t>
  </si>
  <si>
    <t>2.4.8</t>
  </si>
  <si>
    <t>S03地块-4#-电梯工程</t>
  </si>
  <si>
    <t>2.5.1</t>
  </si>
  <si>
    <t>S03地块-5#-土建工程</t>
  </si>
  <si>
    <t>64928985.67</t>
  </si>
  <si>
    <t>43149382.64</t>
  </si>
  <si>
    <t>14443230.80</t>
  </si>
  <si>
    <t>2.5.2</t>
  </si>
  <si>
    <t>S03地块-5#-装饰工程</t>
  </si>
  <si>
    <t>16248273.16</t>
  </si>
  <si>
    <t>13600278.64</t>
  </si>
  <si>
    <t>2.5.3</t>
  </si>
  <si>
    <t>S03地块-5#-户内装饰安装工程</t>
  </si>
  <si>
    <t>2.5.4</t>
  </si>
  <si>
    <t>S03地块-5#-消防工程</t>
  </si>
  <si>
    <t>2.5.5</t>
  </si>
  <si>
    <t>S03地块-5#-给排水工程、燃气工程</t>
  </si>
  <si>
    <t>2.5.6</t>
  </si>
  <si>
    <t>S03地块-5#-电气工程</t>
  </si>
  <si>
    <t>2.5.7</t>
  </si>
  <si>
    <t>S03地块-5#-智能化工程</t>
  </si>
  <si>
    <t>2.5.8</t>
  </si>
  <si>
    <t>S03地块-5#-电梯工程</t>
  </si>
  <si>
    <t>2.6.1</t>
  </si>
  <si>
    <t>S03地块-6#-土建工程</t>
  </si>
  <si>
    <t>57181949.03</t>
  </si>
  <si>
    <t>38006158.10</t>
  </si>
  <si>
    <t>12702436.33</t>
  </si>
  <si>
    <t>2.6.2</t>
  </si>
  <si>
    <t>S03地块-6#-装饰工程</t>
  </si>
  <si>
    <t>14284190.50</t>
  </si>
  <si>
    <t>11926760.22</t>
  </si>
  <si>
    <t>2.6.3</t>
  </si>
  <si>
    <t>S03地块-6#-户内装饰安装工程</t>
  </si>
  <si>
    <t>2.6.4</t>
  </si>
  <si>
    <t>S03地块-6#-消防工程</t>
  </si>
  <si>
    <t>2.6.5</t>
  </si>
  <si>
    <t>S03地块-6#-给排水工程、燃气工程</t>
  </si>
  <si>
    <t>2.6.6</t>
  </si>
  <si>
    <t>S03地块-6#-电气工程</t>
  </si>
  <si>
    <t>2.6.7</t>
  </si>
  <si>
    <t>S03地块-6#-智能化工程</t>
  </si>
  <si>
    <t>2.6.8</t>
  </si>
  <si>
    <t>S03地块-6#-电梯工程</t>
  </si>
  <si>
    <t>2.7.1</t>
  </si>
  <si>
    <t>S03地块-7#-土建工程</t>
  </si>
  <si>
    <t>38263591.03</t>
  </si>
  <si>
    <t>25461123.94</t>
  </si>
  <si>
    <t>2.7.2</t>
  </si>
  <si>
    <t>S03地块-7#-装饰工程</t>
  </si>
  <si>
    <t>10065063.51</t>
  </si>
  <si>
    <t>2.7.3</t>
  </si>
  <si>
    <t>S03地块-7#-户内装饰安装工程</t>
  </si>
  <si>
    <t>2.7.4</t>
  </si>
  <si>
    <t>S03地块-7#-消防工程</t>
  </si>
  <si>
    <t>2.7.5</t>
  </si>
  <si>
    <t>S03地块-7#-给排水工程、燃气工程</t>
  </si>
  <si>
    <t>2.7.6</t>
  </si>
  <si>
    <t>S03地块-7#-电气工程</t>
  </si>
  <si>
    <t>2.7.7</t>
  </si>
  <si>
    <t>S03地块-7#-智能化工程</t>
  </si>
  <si>
    <t>2.7.8</t>
  </si>
  <si>
    <t>S03地块-7#-电梯工程</t>
  </si>
  <si>
    <t>2.8.1</t>
  </si>
  <si>
    <t>S03地块-8#-土建工程</t>
  </si>
  <si>
    <t>65553642.84</t>
  </si>
  <si>
    <t>43195276.07</t>
  </si>
  <si>
    <t>14953612.40</t>
  </si>
  <si>
    <t>2.8.2</t>
  </si>
  <si>
    <t>S03地块-8#-装饰工程</t>
  </si>
  <si>
    <t>16250100.67</t>
  </si>
  <si>
    <t>13601870.72</t>
  </si>
  <si>
    <t>2.8.3</t>
  </si>
  <si>
    <t>S03地块-8#-户内装饰安装工程</t>
  </si>
  <si>
    <t>2.8.4</t>
  </si>
  <si>
    <t>S03地块-8#-消防工程</t>
  </si>
  <si>
    <t>2.8.5</t>
  </si>
  <si>
    <t>S03地块-8#-给排水工程、燃气工程</t>
  </si>
  <si>
    <t>2.8.6</t>
  </si>
  <si>
    <t>S03地块-8#-电气工程</t>
  </si>
  <si>
    <t>2.8.7</t>
  </si>
  <si>
    <t>S03地块-8#-智能化工程</t>
  </si>
  <si>
    <t>2.8.8</t>
  </si>
  <si>
    <t>S03地块-8#-电梯工程</t>
  </si>
  <si>
    <t>2.9.1</t>
  </si>
  <si>
    <t>S03地块-9#-土建工程</t>
  </si>
  <si>
    <t>37812390.60</t>
  </si>
  <si>
    <t>25212195.01</t>
  </si>
  <si>
    <t>2.9.2</t>
  </si>
  <si>
    <t>S03地块-9#-装饰工程</t>
  </si>
  <si>
    <t>10055073.70</t>
  </si>
  <si>
    <t>2.9.3</t>
  </si>
  <si>
    <t>S03地块-9#-户内装饰安装工程</t>
  </si>
  <si>
    <t>2.9.4</t>
  </si>
  <si>
    <t>S03地块-9#-消防工程</t>
  </si>
  <si>
    <t>2.9.5</t>
  </si>
  <si>
    <t>S03地块-9#-给排水工程、燃气工程</t>
  </si>
  <si>
    <t>2.9.6</t>
  </si>
  <si>
    <t>S03地块-9#-电气工程</t>
  </si>
  <si>
    <t>2.9.7</t>
  </si>
  <si>
    <t>S03地块-9#-智能化工程</t>
  </si>
  <si>
    <t>2.9.8</t>
  </si>
  <si>
    <t>S03地块-9#-电梯工程</t>
  </si>
  <si>
    <t>2.10.1</t>
  </si>
  <si>
    <t>S03地块-10#-土建工程</t>
  </si>
  <si>
    <t>36666892.87</t>
  </si>
  <si>
    <t>24377978.03</t>
  </si>
  <si>
    <t>2.10.2</t>
  </si>
  <si>
    <t>S03地块-10#-装饰工程</t>
  </si>
  <si>
    <t>2.10.3</t>
  </si>
  <si>
    <t>S03地块-10#-户内装饰安装工程</t>
  </si>
  <si>
    <t>2.10.4</t>
  </si>
  <si>
    <t>S03地块-10#-消防工程</t>
  </si>
  <si>
    <t>2.10.5</t>
  </si>
  <si>
    <t>S03地块-10#-给排水工程、燃气工程</t>
  </si>
  <si>
    <t>2.10.6</t>
  </si>
  <si>
    <t>S03地块-10#-电气工程</t>
  </si>
  <si>
    <t>2.10.7</t>
  </si>
  <si>
    <t>S03地块-10#-智能化工程</t>
  </si>
  <si>
    <t>2.10.8</t>
  </si>
  <si>
    <t>S03地块-10#-电梯工程</t>
  </si>
  <si>
    <t>2.11.1</t>
  </si>
  <si>
    <t>S03地块-11#-土建工程</t>
  </si>
  <si>
    <t>2.11.2</t>
  </si>
  <si>
    <t>S03地块-11#-装饰工程</t>
  </si>
  <si>
    <t>2.11.3</t>
  </si>
  <si>
    <t>S03地块-11#-户内装饰安装工程</t>
  </si>
  <si>
    <t>2.11.4</t>
  </si>
  <si>
    <t>S03地块-11#-消防工程</t>
  </si>
  <si>
    <t>2.11.5</t>
  </si>
  <si>
    <t>S03地块-11#-给排水工程、燃气工程</t>
  </si>
  <si>
    <t>2.11.6</t>
  </si>
  <si>
    <t>S03地块-11#-电气工程</t>
  </si>
  <si>
    <t>2.11.7</t>
  </si>
  <si>
    <t>S03地块-11#-智能化工程</t>
  </si>
  <si>
    <t>2.11.8</t>
  </si>
  <si>
    <t>S03地块-11#-电梯工程</t>
  </si>
  <si>
    <t>2.12.1</t>
  </si>
  <si>
    <t>S03地块-12#-土建工程</t>
  </si>
  <si>
    <t>2.12.2</t>
  </si>
  <si>
    <t>S03地块-12#-装饰工程</t>
  </si>
  <si>
    <t>2.12.3</t>
  </si>
  <si>
    <t>S03地块-12#-户内装饰安装工程</t>
  </si>
  <si>
    <t>2.12.4</t>
  </si>
  <si>
    <t>S03地块-12#-消防工程</t>
  </si>
  <si>
    <t>2.12.5</t>
  </si>
  <si>
    <t>S03地块-12#-给排水工程、燃气工程</t>
  </si>
  <si>
    <t>2.12.6</t>
  </si>
  <si>
    <t>S03地块-12#-电气工程</t>
  </si>
  <si>
    <t>2.12.7</t>
  </si>
  <si>
    <t>S03地块-12#-智能化工程</t>
  </si>
  <si>
    <t>2.12.8</t>
  </si>
  <si>
    <t>S03地块-12#-电梯工程</t>
  </si>
  <si>
    <t>2.13.1</t>
  </si>
  <si>
    <t>S03地块-13#-土建工程</t>
  </si>
  <si>
    <t>2.13.2</t>
  </si>
  <si>
    <t>S03地块-13#-暖通工程</t>
  </si>
  <si>
    <t>2.13.3</t>
  </si>
  <si>
    <t>S03地块-13#-消防工程</t>
  </si>
  <si>
    <t>2.13.4</t>
  </si>
  <si>
    <t>S03地块-13#-给排水工程</t>
  </si>
  <si>
    <t>2.13.5</t>
  </si>
  <si>
    <t>S03地块-13#-电气工程</t>
  </si>
  <si>
    <t>2.13.6</t>
  </si>
  <si>
    <t>S03地块-13#-智能化工程</t>
  </si>
  <si>
    <t>2.13.7</t>
  </si>
  <si>
    <t>S03地块-13#-电梯工程</t>
  </si>
  <si>
    <t>2.14.1</t>
  </si>
  <si>
    <t>S03地块-14#-土建工程</t>
  </si>
  <si>
    <t>2.14.2</t>
  </si>
  <si>
    <t>S03地块-14#-装饰工程</t>
  </si>
  <si>
    <t>2.14.3</t>
  </si>
  <si>
    <t>S03地块-14#-暖通工程</t>
  </si>
  <si>
    <t>2.14.4</t>
  </si>
  <si>
    <t>S03地块-14#-消防工程</t>
  </si>
  <si>
    <t>2.14.5</t>
  </si>
  <si>
    <t>S03地块-14#-给排水工程</t>
  </si>
  <si>
    <t>2.14.6</t>
  </si>
  <si>
    <t>S03地块-14#-电气工程</t>
  </si>
  <si>
    <t>2.14.7</t>
  </si>
  <si>
    <t>S03地块-14#-智能化工程</t>
  </si>
  <si>
    <t>2.15.1</t>
  </si>
  <si>
    <t>S03地块-15#-土建工程</t>
  </si>
  <si>
    <t>2.15.2</t>
  </si>
  <si>
    <t>S03地块-15#-装饰工程</t>
  </si>
  <si>
    <t>2.15.3</t>
  </si>
  <si>
    <t>S03地块-15#-给排水工程</t>
  </si>
  <si>
    <t>2.15.4</t>
  </si>
  <si>
    <t>S03地块-15#-电气工程</t>
  </si>
  <si>
    <t>2.15.5</t>
  </si>
  <si>
    <t>S03地块-15#-智能化工程</t>
  </si>
  <si>
    <t>2.16.1</t>
  </si>
  <si>
    <t>S03地块-消防控制室-土建工程</t>
  </si>
  <si>
    <t>2.16.2</t>
  </si>
  <si>
    <t>S03地块-消防控制室-装饰工程</t>
  </si>
  <si>
    <t>2.16.3</t>
  </si>
  <si>
    <t>S03地块-消防控制室-安装工程</t>
  </si>
  <si>
    <t>2.17.1</t>
  </si>
  <si>
    <t>S03地块-地下室-土建工程</t>
  </si>
  <si>
    <t>372193521.97</t>
  </si>
  <si>
    <t>232072743.41</t>
  </si>
  <si>
    <t>33125597.08</t>
  </si>
  <si>
    <t>30731575.21</t>
  </si>
  <si>
    <t>2.17.2</t>
  </si>
  <si>
    <t>S03地块-地下室-消防工程</t>
  </si>
  <si>
    <t>12139798.06</t>
  </si>
  <si>
    <t>2.17.3</t>
  </si>
  <si>
    <t>S03地块-地下室-给排水工程</t>
  </si>
  <si>
    <t>2.17.4</t>
  </si>
  <si>
    <t>S03地块-地下室-电气工程</t>
  </si>
  <si>
    <t>32925684.72</t>
  </si>
  <si>
    <t>27460747.08</t>
  </si>
  <si>
    <t>2.17.5</t>
  </si>
  <si>
    <t>S03地块-地下室-配电室及出线部分</t>
  </si>
  <si>
    <t>2.17.6</t>
  </si>
  <si>
    <t>S03地块-地下室-智能化工程</t>
  </si>
  <si>
    <t>2.17.7</t>
  </si>
  <si>
    <t>S03地块-地下室-暖通工程</t>
  </si>
  <si>
    <t>10637427.38</t>
  </si>
  <si>
    <t>2.18.1</t>
  </si>
  <si>
    <t>S03地块-园建工程</t>
  </si>
  <si>
    <t>27504957.11</t>
  </si>
  <si>
    <t>20355578.91</t>
  </si>
  <si>
    <t>2.18.2</t>
  </si>
  <si>
    <t>S03地块-室外电气及智能化工程</t>
  </si>
  <si>
    <t>14263643.72</t>
  </si>
  <si>
    <t>2.18.3</t>
  </si>
  <si>
    <t>S03地块-园林景观电气安装工程</t>
  </si>
  <si>
    <t>2.18.4</t>
  </si>
  <si>
    <t>S03地块-室外给排水工程</t>
  </si>
  <si>
    <t>10855288.91</t>
  </si>
  <si>
    <t>2.18.5</t>
  </si>
  <si>
    <t>S03地块-室外景观绿化给排水工程</t>
  </si>
  <si>
    <t>2.18.6</t>
  </si>
  <si>
    <t>S03地块-室外泳池工程</t>
  </si>
  <si>
    <t>1452078545.06</t>
  </si>
  <si>
    <t>987478363.40</t>
  </si>
  <si>
    <t>92201862.75</t>
  </si>
  <si>
    <t>28047756.41</t>
  </si>
  <si>
    <t>37161347.69</t>
  </si>
  <si>
    <t>119896393.59</t>
  </si>
  <si>
    <t>2761820265.70</t>
  </si>
  <si>
    <t>1881137538.53</t>
  </si>
  <si>
    <t>176585437.39</t>
  </si>
  <si>
    <t>53518779.56</t>
  </si>
  <si>
    <t>70699026.02</t>
  </si>
  <si>
    <t>228040205.39</t>
  </si>
  <si>
    <t>备注：费用金额误差在+—10%（含）以内的无需调整且不影响保险合同约定。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</si>
</sst>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9" borderId="14" applyNumberFormat="0" applyFon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1" fillId="13" borderId="17" applyNumberFormat="0" applyAlignment="0" applyProtection="0">
      <alignment vertical="center"/>
    </xf>
    <xf numFmtId="0" fontId="22" fillId="13" borderId="13" applyNumberFormat="0" applyAlignment="0" applyProtection="0">
      <alignment vertical="center"/>
    </xf>
    <xf numFmtId="0" fontId="23" fillId="14" borderId="18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" fillId="0" borderId="0"/>
  </cellStyleXfs>
  <cellXfs count="61">
    <xf numFmtId="0" fontId="0" fillId="0" borderId="0" xfId="0">
      <alignment vertical="center"/>
    </xf>
    <xf numFmtId="0" fontId="1" fillId="0" borderId="0" xfId="49"/>
    <xf numFmtId="0" fontId="1" fillId="0" borderId="0" xfId="49" applyFont="1" applyFill="1" applyAlignment="1"/>
    <xf numFmtId="0" fontId="2" fillId="2" borderId="1" xfId="49" applyFont="1" applyFill="1" applyBorder="1" applyAlignment="1">
      <alignment horizontal="center" vertical="center" wrapText="1"/>
    </xf>
    <xf numFmtId="0" fontId="2" fillId="2" borderId="2" xfId="49" applyFont="1" applyFill="1" applyBorder="1" applyAlignment="1">
      <alignment horizontal="center" vertical="center" wrapText="1"/>
    </xf>
    <xf numFmtId="0" fontId="2" fillId="2" borderId="3" xfId="49" applyFont="1" applyFill="1" applyBorder="1" applyAlignment="1">
      <alignment horizontal="center" vertical="center" wrapText="1"/>
    </xf>
    <xf numFmtId="0" fontId="2" fillId="2" borderId="4" xfId="49" applyFont="1" applyFill="1" applyBorder="1" applyAlignment="1">
      <alignment horizontal="center" vertical="center" wrapText="1"/>
    </xf>
    <xf numFmtId="0" fontId="2" fillId="2" borderId="4" xfId="49" applyFont="1" applyFill="1" applyBorder="1" applyAlignment="1">
      <alignment horizontal="left" vertical="center" wrapText="1"/>
    </xf>
    <xf numFmtId="0" fontId="2" fillId="2" borderId="4" xfId="49" applyFont="1" applyFill="1" applyBorder="1" applyAlignment="1">
      <alignment horizontal="right" vertical="center" wrapText="1"/>
    </xf>
    <xf numFmtId="0" fontId="2" fillId="2" borderId="5" xfId="49" applyFont="1" applyFill="1" applyBorder="1" applyAlignment="1">
      <alignment horizontal="center" vertical="center" wrapText="1"/>
    </xf>
    <xf numFmtId="0" fontId="2" fillId="2" borderId="6" xfId="49" applyFont="1" applyFill="1" applyBorder="1" applyAlignment="1">
      <alignment horizontal="center" vertical="center" wrapText="1"/>
    </xf>
    <xf numFmtId="0" fontId="2" fillId="2" borderId="6" xfId="49" applyFont="1" applyFill="1" applyBorder="1" applyAlignment="1">
      <alignment horizontal="right" vertical="center" wrapText="1"/>
    </xf>
    <xf numFmtId="0" fontId="2" fillId="2" borderId="7" xfId="49" applyFont="1" applyFill="1" applyBorder="1" applyAlignment="1">
      <alignment horizontal="center" vertical="center" wrapText="1"/>
    </xf>
    <xf numFmtId="0" fontId="2" fillId="2" borderId="8" xfId="49" applyFont="1" applyFill="1" applyBorder="1" applyAlignment="1">
      <alignment horizontal="center" vertical="center" wrapText="1"/>
    </xf>
    <xf numFmtId="0" fontId="2" fillId="2" borderId="8" xfId="49" applyFont="1" applyFill="1" applyBorder="1" applyAlignment="1">
      <alignment horizontal="right" vertical="center" wrapText="1"/>
    </xf>
    <xf numFmtId="0" fontId="2" fillId="2" borderId="9" xfId="49" applyFont="1" applyFill="1" applyBorder="1" applyAlignment="1">
      <alignment horizontal="right" vertical="center" wrapText="1"/>
    </xf>
    <xf numFmtId="0" fontId="3" fillId="0" borderId="0" xfId="0" applyFont="1" applyAlignment="1" applyProtection="1">
      <alignment horizontal="center" vertical="center"/>
    </xf>
    <xf numFmtId="176" fontId="3" fillId="0" borderId="0" xfId="0" applyNumberFormat="1" applyFont="1" applyAlignment="1" applyProtection="1">
      <alignment horizontal="center" vertical="center"/>
    </xf>
    <xf numFmtId="0" fontId="3" fillId="0" borderId="0" xfId="0" applyFont="1" applyProtection="1">
      <alignment vertical="center"/>
    </xf>
    <xf numFmtId="0" fontId="3" fillId="0" borderId="0" xfId="0" applyFont="1" applyProtection="1">
      <alignment vertical="center"/>
      <protection locked="0"/>
    </xf>
    <xf numFmtId="0" fontId="3" fillId="0" borderId="10" xfId="0" applyFont="1" applyBorder="1" applyAlignment="1" applyProtection="1">
      <alignment horizontal="center" vertical="center" wrapText="1"/>
    </xf>
    <xf numFmtId="176" fontId="3" fillId="0" borderId="10" xfId="0" applyNumberFormat="1" applyFont="1" applyBorder="1" applyAlignment="1" applyProtection="1">
      <alignment horizontal="center" vertical="center" wrapText="1"/>
    </xf>
    <xf numFmtId="57" fontId="4" fillId="0" borderId="10" xfId="0" applyNumberFormat="1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57" fontId="4" fillId="0" borderId="10" xfId="0" applyNumberFormat="1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</xf>
    <xf numFmtId="176" fontId="3" fillId="0" borderId="10" xfId="0" applyNumberFormat="1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Protection="1">
      <alignment vertical="center"/>
    </xf>
    <xf numFmtId="0" fontId="3" fillId="0" borderId="10" xfId="0" applyFont="1" applyBorder="1" applyProtection="1">
      <alignment vertical="center"/>
      <protection locked="0"/>
    </xf>
    <xf numFmtId="0" fontId="5" fillId="3" borderId="10" xfId="0" applyFont="1" applyFill="1" applyBorder="1" applyAlignment="1" applyProtection="1">
      <alignment horizontal="center" vertical="center"/>
    </xf>
    <xf numFmtId="176" fontId="5" fillId="3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176" fontId="4" fillId="0" borderId="10" xfId="0" applyNumberFormat="1" applyFont="1" applyFill="1" applyBorder="1" applyAlignment="1" applyProtection="1">
      <alignment vertical="center"/>
    </xf>
    <xf numFmtId="176" fontId="4" fillId="0" borderId="10" xfId="0" applyNumberFormat="1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  <protection locked="0"/>
    </xf>
    <xf numFmtId="176" fontId="4" fillId="0" borderId="10" xfId="0" applyNumberFormat="1" applyFont="1" applyBorder="1" applyAlignment="1" applyProtection="1">
      <alignment horizontal="center" vertical="center"/>
    </xf>
    <xf numFmtId="176" fontId="4" fillId="0" borderId="10" xfId="0" applyNumberFormat="1" applyFont="1" applyBorder="1" applyAlignment="1" applyProtection="1">
      <alignment horizontal="right" vertical="center"/>
    </xf>
    <xf numFmtId="0" fontId="3" fillId="0" borderId="10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0" fillId="0" borderId="0" xfId="0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7" fillId="0" borderId="10" xfId="0" applyFont="1" applyBorder="1" applyAlignment="1" applyProtection="1">
      <alignment vertical="center" wrapText="1"/>
    </xf>
    <xf numFmtId="0" fontId="7" fillId="0" borderId="10" xfId="0" applyFont="1" applyBorder="1" applyAlignment="1" applyProtection="1">
      <alignment horizontal="center" vertical="center" wrapText="1"/>
    </xf>
    <xf numFmtId="176" fontId="3" fillId="0" borderId="10" xfId="0" applyNumberFormat="1" applyFont="1" applyBorder="1" applyProtection="1">
      <alignment vertical="center"/>
    </xf>
    <xf numFmtId="176" fontId="7" fillId="0" borderId="10" xfId="0" applyNumberFormat="1" applyFont="1" applyBorder="1" applyProtection="1">
      <alignment vertical="center"/>
    </xf>
    <xf numFmtId="10" fontId="3" fillId="0" borderId="10" xfId="0" applyNumberFormat="1" applyFont="1" applyBorder="1" applyProtection="1">
      <alignment vertical="center"/>
      <protection locked="0"/>
    </xf>
    <xf numFmtId="0" fontId="7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vertical="center" wrapText="1"/>
    </xf>
    <xf numFmtId="0" fontId="4" fillId="0" borderId="10" xfId="0" applyFont="1" applyBorder="1" applyProtection="1">
      <alignment vertical="center"/>
    </xf>
    <xf numFmtId="0" fontId="4" fillId="0" borderId="10" xfId="0" applyFont="1" applyBorder="1" applyAlignment="1" applyProtection="1">
      <alignment vertical="center" wrapText="1"/>
    </xf>
    <xf numFmtId="0" fontId="7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 wrapText="1"/>
    </xf>
    <xf numFmtId="0" fontId="7" fillId="0" borderId="0" xfId="0" applyFont="1" applyProtection="1">
      <alignment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176" fontId="4" fillId="0" borderId="10" xfId="0" applyNumberFormat="1" applyFont="1" applyBorder="1" applyProtection="1">
      <alignment vertical="center"/>
    </xf>
    <xf numFmtId="0" fontId="4" fillId="0" borderId="0" xfId="0" applyFont="1" applyBorder="1" applyProtection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619760</xdr:colOff>
          <xdr:row>3</xdr:row>
          <xdr:rowOff>133985</xdr:rowOff>
        </xdr:from>
        <xdr:to>
          <xdr:col>3</xdr:col>
          <xdr:colOff>172085</xdr:colOff>
          <xdr:row>8</xdr:row>
          <xdr:rowOff>114935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305560" y="648335"/>
              <a:ext cx="923925" cy="8382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350520</xdr:colOff>
      <xdr:row>28</xdr:row>
      <xdr:rowOff>96520</xdr:rowOff>
    </xdr:to>
    <xdr:pic>
      <xdr:nvPicPr>
        <xdr:cNvPr id="2" name="图片 1" descr="8e2425907ce0d5653b3058571a2c35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7894320" cy="4897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Q20"/>
  <sheetViews>
    <sheetView workbookViewId="0">
      <selection activeCell="F11" sqref="F11"/>
    </sheetView>
  </sheetViews>
  <sheetFormatPr defaultColWidth="9" defaultRowHeight="20" customHeight="1"/>
  <cols>
    <col min="1" max="1" width="13.625" style="18" customWidth="1"/>
    <col min="2" max="2" width="11.25" style="18" customWidth="1"/>
    <col min="3" max="3" width="16.375" style="18" customWidth="1"/>
    <col min="4" max="4" width="13.125" style="18"/>
    <col min="5" max="5" width="12.75" style="18" customWidth="1"/>
    <col min="6" max="6" width="9" style="18"/>
    <col min="7" max="7" width="12.125" style="18"/>
    <col min="8" max="8" width="9" style="18"/>
    <col min="9" max="9" width="12.5" style="18" customWidth="1"/>
    <col min="10" max="10" width="12.875" style="18" customWidth="1"/>
    <col min="11" max="11" width="11.125" style="18"/>
    <col min="12" max="13" width="10.125" style="18"/>
    <col min="14" max="14" width="14" style="18"/>
    <col min="15" max="15" width="13.125" style="18"/>
    <col min="16" max="16" width="11.875" style="18" customWidth="1"/>
    <col min="17" max="17" width="14" style="18"/>
    <col min="18" max="16383" width="9" style="18"/>
    <col min="16384" max="16384" width="9" style="42"/>
  </cols>
  <sheetData>
    <row r="1" ht="48" spans="1:14">
      <c r="A1" s="25" t="s">
        <v>0</v>
      </c>
      <c r="B1" s="20" t="s">
        <v>1</v>
      </c>
      <c r="C1" s="20" t="s">
        <v>2</v>
      </c>
      <c r="D1" s="20" t="s">
        <v>3</v>
      </c>
      <c r="E1" s="44" t="s">
        <v>4</v>
      </c>
      <c r="F1" s="45" t="s">
        <v>5</v>
      </c>
      <c r="G1" s="20" t="s">
        <v>6</v>
      </c>
      <c r="H1" s="20" t="s">
        <v>7</v>
      </c>
      <c r="I1" s="44" t="s">
        <v>8</v>
      </c>
      <c r="J1" s="44" t="s">
        <v>9</v>
      </c>
      <c r="K1" s="44" t="s">
        <v>10</v>
      </c>
      <c r="L1" s="44" t="s">
        <v>11</v>
      </c>
      <c r="M1" s="44" t="s">
        <v>12</v>
      </c>
      <c r="N1" s="25" t="s">
        <v>13</v>
      </c>
    </row>
    <row r="2" customHeight="1" spans="1:14">
      <c r="A2" s="28" t="s">
        <v>14</v>
      </c>
      <c r="B2" s="46">
        <v>279987.48</v>
      </c>
      <c r="C2" s="47">
        <v>1309741720.64</v>
      </c>
      <c r="D2" s="26">
        <f>57100000*1.09</f>
        <v>62239000</v>
      </c>
      <c r="E2" s="47">
        <v>52612221.03</v>
      </c>
      <c r="F2" s="47">
        <f>ROUND((C2-D2-E2)/B2,2)</f>
        <v>4267.66</v>
      </c>
      <c r="G2" s="46">
        <v>7322914.52</v>
      </c>
      <c r="H2" s="48">
        <v>0.0003</v>
      </c>
      <c r="I2" s="47">
        <f>ROUND(F2*交付房屋套内面积统计!D21,2)</f>
        <v>715501109.5</v>
      </c>
      <c r="J2" s="47">
        <f>C2-D2-交付房屋套内面积统计!D21*F2</f>
        <v>532001611.1436</v>
      </c>
      <c r="K2" s="47">
        <f>ROUND(I2*H2,2)</f>
        <v>214650.33</v>
      </c>
      <c r="L2" s="47">
        <f>ROUND(J2*H2,2)</f>
        <v>159600.48</v>
      </c>
      <c r="M2" s="47">
        <f>L2+K2</f>
        <v>374250.81</v>
      </c>
      <c r="N2" s="46">
        <f>I2+J2</f>
        <v>1247502720.6436</v>
      </c>
    </row>
    <row r="3" customHeight="1" spans="1:14">
      <c r="A3" s="28" t="s">
        <v>15</v>
      </c>
      <c r="B3" s="46">
        <v>311767.81</v>
      </c>
      <c r="C3" s="47">
        <v>1452078545.06</v>
      </c>
      <c r="D3" s="26">
        <f>68700000*1.09</f>
        <v>74883000</v>
      </c>
      <c r="E3" s="47">
        <v>59108304.84</v>
      </c>
      <c r="F3" s="47">
        <f>ROUND((C3-D3-E3)/B3,2)</f>
        <v>4227.78</v>
      </c>
      <c r="G3" s="46">
        <v>9662409</v>
      </c>
      <c r="H3" s="48">
        <v>0.0003</v>
      </c>
      <c r="I3" s="47">
        <f>ROUND(F3*交付房屋套内面积统计!D42,2)</f>
        <v>785700824.15</v>
      </c>
      <c r="J3" s="47">
        <f>C3-D3-交付房屋套内面积统计!D42*F3</f>
        <v>591494720.9102</v>
      </c>
      <c r="K3" s="47">
        <f>ROUND(I3*H3,2)</f>
        <v>235710.25</v>
      </c>
      <c r="L3" s="47">
        <f>ROUND(J3*H3,2)</f>
        <v>177448.42</v>
      </c>
      <c r="M3" s="47">
        <f>L3+K3</f>
        <v>413158.67</v>
      </c>
      <c r="N3" s="46">
        <f>I3+J3</f>
        <v>1377195545.0602</v>
      </c>
    </row>
    <row r="4" customHeight="1" spans="1:16">
      <c r="A4" s="49" t="s">
        <v>16</v>
      </c>
      <c r="B4" s="26">
        <f>SUM(B2:B3)</f>
        <v>591755.29</v>
      </c>
      <c r="C4" s="47">
        <f t="shared" ref="C4:M4" si="0">SUM(C2:C3)</f>
        <v>2761820265.7</v>
      </c>
      <c r="D4" s="26">
        <f t="shared" si="0"/>
        <v>137122000</v>
      </c>
      <c r="E4" s="47">
        <f t="shared" si="0"/>
        <v>111720525.87</v>
      </c>
      <c r="F4" s="46">
        <f>ROUND((C4-D4-E4)/B4,2)</f>
        <v>4246.65</v>
      </c>
      <c r="G4" s="26">
        <f t="shared" si="0"/>
        <v>16985323.52</v>
      </c>
      <c r="H4" s="48">
        <v>0.0003</v>
      </c>
      <c r="I4" s="47">
        <f t="shared" si="0"/>
        <v>1501201933.65</v>
      </c>
      <c r="J4" s="47">
        <f t="shared" si="0"/>
        <v>1123496332.0538</v>
      </c>
      <c r="K4" s="47">
        <f t="shared" si="0"/>
        <v>450360.58</v>
      </c>
      <c r="L4" s="47">
        <f t="shared" si="0"/>
        <v>337048.9</v>
      </c>
      <c r="M4" s="47">
        <f t="shared" si="0"/>
        <v>787409.48</v>
      </c>
      <c r="N4" s="46">
        <f>I4+J4</f>
        <v>2624698265.7038</v>
      </c>
      <c r="O4" s="16"/>
      <c r="P4" s="16"/>
    </row>
    <row r="5" customHeight="1" spans="1:16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customHeight="1" spans="1:17">
      <c r="A6" s="25" t="s">
        <v>17</v>
      </c>
      <c r="B6" s="25" t="s">
        <v>18</v>
      </c>
      <c r="C6" s="25" t="s">
        <v>19</v>
      </c>
      <c r="D6" s="25" t="s">
        <v>20</v>
      </c>
      <c r="E6" s="25" t="s">
        <v>21</v>
      </c>
      <c r="F6" s="25" t="s">
        <v>22</v>
      </c>
      <c r="G6" s="25" t="s">
        <v>23</v>
      </c>
      <c r="H6" s="25" t="s">
        <v>24</v>
      </c>
      <c r="I6" s="25" t="s">
        <v>25</v>
      </c>
      <c r="J6" s="25" t="s">
        <v>26</v>
      </c>
      <c r="K6" s="25" t="s">
        <v>27</v>
      </c>
      <c r="L6" s="25" t="s">
        <v>28</v>
      </c>
      <c r="M6" s="25" t="s">
        <v>29</v>
      </c>
      <c r="N6" s="57" t="s">
        <v>30</v>
      </c>
      <c r="O6" s="57" t="s">
        <v>31</v>
      </c>
      <c r="P6" s="57" t="s">
        <v>32</v>
      </c>
      <c r="Q6" s="25" t="s">
        <v>33</v>
      </c>
    </row>
    <row r="7" ht="33" customHeight="1" spans="1:17">
      <c r="A7" s="50" t="s">
        <v>34</v>
      </c>
      <c r="B7" s="50">
        <v>10</v>
      </c>
      <c r="C7" s="50">
        <v>20</v>
      </c>
      <c r="D7" s="50">
        <v>30</v>
      </c>
      <c r="E7" s="50">
        <v>40</v>
      </c>
      <c r="F7" s="50">
        <v>50</v>
      </c>
      <c r="G7" s="50">
        <v>60</v>
      </c>
      <c r="H7" s="50">
        <v>70</v>
      </c>
      <c r="I7" s="50">
        <v>80</v>
      </c>
      <c r="J7" s="50">
        <v>85</v>
      </c>
      <c r="K7" s="50">
        <v>90</v>
      </c>
      <c r="L7" s="50">
        <v>95</v>
      </c>
      <c r="M7" s="50">
        <v>100</v>
      </c>
      <c r="N7" s="58"/>
      <c r="O7" s="58"/>
      <c r="P7" s="58"/>
      <c r="Q7" s="25"/>
    </row>
    <row r="8" ht="24" spans="1:17">
      <c r="A8" s="51" t="s">
        <v>35</v>
      </c>
      <c r="B8" s="28">
        <f>ROUND($F$2*交付房屋套内面积统计!H21,2)</f>
        <v>0</v>
      </c>
      <c r="C8" s="28">
        <f>ROUND($F$2*交付房屋套内面积统计!J21,2)</f>
        <v>0</v>
      </c>
      <c r="D8" s="28">
        <f>ROUND($F$2*交付房屋套内面积统计!L21,2)</f>
        <v>0</v>
      </c>
      <c r="E8" s="28">
        <f>ROUND($F$2*交付房屋套内面积统计!N21,2)</f>
        <v>0</v>
      </c>
      <c r="F8" s="28">
        <f>ROUND($F$2*交付房屋套内面积统计!P21,2)</f>
        <v>0</v>
      </c>
      <c r="G8" s="28">
        <f>ROUND($F$2*交付房屋套内面积统计!R21,2)</f>
        <v>0</v>
      </c>
      <c r="H8" s="28">
        <f>ROUND($F$2*交付房屋套内面积统计!T21,2)</f>
        <v>0</v>
      </c>
      <c r="I8" s="28">
        <f>ROUND($F$2*交付房屋套内面积统计!V21,2)</f>
        <v>0</v>
      </c>
      <c r="J8" s="28">
        <f>ROUND($F$2*交付房屋套内面积统计!X21,2)</f>
        <v>0</v>
      </c>
      <c r="K8" s="28">
        <f>ROUND($F$2*交付房屋套内面积统计!Z21,2)</f>
        <v>0</v>
      </c>
      <c r="L8" s="28">
        <f>ROUND($F$2*交付房屋套内面积统计!AB21,2)</f>
        <v>0</v>
      </c>
      <c r="M8" s="28">
        <f>ROUND($F$2*交付房屋套内面积统计!AD21,2)</f>
        <v>0</v>
      </c>
      <c r="N8" s="28">
        <f>SUM(B8:M8)</f>
        <v>0</v>
      </c>
      <c r="O8" s="46">
        <f>ROUND(F2*(交付房屋套内面积统计!D21-交付房屋套内面积统计!F21),2)</f>
        <v>715501109.5</v>
      </c>
      <c r="P8" s="46">
        <f>C2-D2-交付房屋套内面积统计!D21*F2</f>
        <v>532001611.1436</v>
      </c>
      <c r="Q8" s="46">
        <f>SUM(N8:P8)</f>
        <v>1247502720.6436</v>
      </c>
    </row>
    <row r="9" ht="24" spans="1:17">
      <c r="A9" s="51" t="s">
        <v>36</v>
      </c>
      <c r="B9" s="28">
        <f>ROUND(B8*$H$2*B7/100,2)</f>
        <v>0</v>
      </c>
      <c r="C9" s="28">
        <f t="shared" ref="C9:M9" si="1">ROUND(C8*$H$2*C7/100,2)</f>
        <v>0</v>
      </c>
      <c r="D9" s="28">
        <f t="shared" si="1"/>
        <v>0</v>
      </c>
      <c r="E9" s="28">
        <f t="shared" si="1"/>
        <v>0</v>
      </c>
      <c r="F9" s="28">
        <f t="shared" si="1"/>
        <v>0</v>
      </c>
      <c r="G9" s="28">
        <f t="shared" si="1"/>
        <v>0</v>
      </c>
      <c r="H9" s="28">
        <f t="shared" si="1"/>
        <v>0</v>
      </c>
      <c r="I9" s="28">
        <f t="shared" si="1"/>
        <v>0</v>
      </c>
      <c r="J9" s="28">
        <f t="shared" si="1"/>
        <v>0</v>
      </c>
      <c r="K9" s="28">
        <f t="shared" si="1"/>
        <v>0</v>
      </c>
      <c r="L9" s="28">
        <f t="shared" si="1"/>
        <v>0</v>
      </c>
      <c r="M9" s="28">
        <f t="shared" si="1"/>
        <v>0</v>
      </c>
      <c r="N9" s="28">
        <f t="shared" ref="N9:N15" si="2">SUM(B9:M9)</f>
        <v>0</v>
      </c>
      <c r="O9" s="46">
        <f>ROUND(O8*H2,2)</f>
        <v>214650.33</v>
      </c>
      <c r="P9" s="46">
        <f>ROUND(P8*H2,2)</f>
        <v>159600.48</v>
      </c>
      <c r="Q9" s="46">
        <f>SUM(N9:P9)</f>
        <v>374250.81</v>
      </c>
    </row>
    <row r="10" ht="24" spans="1:17">
      <c r="A10" s="51" t="s">
        <v>37</v>
      </c>
      <c r="B10" s="28">
        <f>ROUND($F$3*交付房屋套内面积统计!H42,2)</f>
        <v>0</v>
      </c>
      <c r="C10" s="28">
        <f>ROUND($F$3*交付房屋套内面积统计!J42,2)</f>
        <v>0</v>
      </c>
      <c r="D10" s="28">
        <f>ROUND($F$3*交付房屋套内面积统计!L42,2)</f>
        <v>0</v>
      </c>
      <c r="E10" s="28">
        <f>ROUND($F$3*交付房屋套内面积统计!N42,2)</f>
        <v>0</v>
      </c>
      <c r="F10" s="28">
        <f>ROUND($F$3*交付房屋套内面积统计!P42,2)</f>
        <v>0</v>
      </c>
      <c r="G10" s="28">
        <f>ROUND($F$2*交付房屋套内面积统计!R42,2)</f>
        <v>0</v>
      </c>
      <c r="H10" s="28">
        <f>ROUND($F$2*交付房屋套内面积统计!T42,2)</f>
        <v>0</v>
      </c>
      <c r="I10" s="28">
        <f>ROUND($F$2*交付房屋套内面积统计!V42,2)</f>
        <v>0</v>
      </c>
      <c r="J10" s="28">
        <f>ROUND($F$2*交付房屋套内面积统计!X42,2)</f>
        <v>0</v>
      </c>
      <c r="K10" s="28">
        <f>ROUND($F$2*交付房屋套内面积统计!Z42,2)</f>
        <v>0</v>
      </c>
      <c r="L10" s="28">
        <f>ROUND($F$3*交付房屋套内面积统计!AB42,2)</f>
        <v>0</v>
      </c>
      <c r="M10" s="28">
        <f>ROUND($F$3*交付房屋套内面积统计!AD42,2)</f>
        <v>0</v>
      </c>
      <c r="N10" s="28">
        <f t="shared" si="2"/>
        <v>0</v>
      </c>
      <c r="O10" s="46">
        <f>ROUND(F3*(交付房屋套内面积统计!D42-交付房屋套内面积统计!F42),2)</f>
        <v>785700824.15</v>
      </c>
      <c r="P10" s="46">
        <f>C3-D3-交付房屋套内面积统计!D42*F3</f>
        <v>591494720.9102</v>
      </c>
      <c r="Q10" s="46">
        <f>SUM(N10:P10)</f>
        <v>1377195545.0602</v>
      </c>
    </row>
    <row r="11" ht="24" spans="1:17">
      <c r="A11" s="51" t="s">
        <v>38</v>
      </c>
      <c r="B11" s="28">
        <f>ROUND(B10*$H$3*B7/100,2)</f>
        <v>0</v>
      </c>
      <c r="C11" s="28">
        <f t="shared" ref="C11:M11" si="3">ROUND(C10*$H$3*C7/100,2)</f>
        <v>0</v>
      </c>
      <c r="D11" s="28">
        <f t="shared" si="3"/>
        <v>0</v>
      </c>
      <c r="E11" s="28">
        <f t="shared" si="3"/>
        <v>0</v>
      </c>
      <c r="F11" s="28">
        <f t="shared" si="3"/>
        <v>0</v>
      </c>
      <c r="G11" s="28">
        <f t="shared" si="3"/>
        <v>0</v>
      </c>
      <c r="H11" s="28">
        <f t="shared" si="3"/>
        <v>0</v>
      </c>
      <c r="I11" s="28">
        <f t="shared" si="3"/>
        <v>0</v>
      </c>
      <c r="J11" s="28">
        <f t="shared" si="3"/>
        <v>0</v>
      </c>
      <c r="K11" s="28">
        <f t="shared" si="3"/>
        <v>0</v>
      </c>
      <c r="L11" s="28">
        <f t="shared" si="3"/>
        <v>0</v>
      </c>
      <c r="M11" s="28">
        <f t="shared" si="3"/>
        <v>0</v>
      </c>
      <c r="N11" s="28">
        <f t="shared" si="2"/>
        <v>0</v>
      </c>
      <c r="O11" s="46">
        <f>ROUND(O10*H3,2)</f>
        <v>235710.25</v>
      </c>
      <c r="P11" s="46">
        <f>ROUND(P10*H3,2)</f>
        <v>177448.42</v>
      </c>
      <c r="Q11" s="46">
        <f>SUM(N11:P11)</f>
        <v>413158.67</v>
      </c>
    </row>
    <row r="12" customHeight="1" spans="1:17">
      <c r="A12" s="52" t="s">
        <v>39</v>
      </c>
      <c r="B12" s="52">
        <f>B8+B10</f>
        <v>0</v>
      </c>
      <c r="C12" s="52">
        <f t="shared" ref="C12:O12" si="4">C8+C10</f>
        <v>0</v>
      </c>
      <c r="D12" s="52">
        <f t="shared" si="4"/>
        <v>0</v>
      </c>
      <c r="E12" s="52">
        <f t="shared" si="4"/>
        <v>0</v>
      </c>
      <c r="F12" s="52">
        <f t="shared" si="4"/>
        <v>0</v>
      </c>
      <c r="G12" s="52">
        <f t="shared" si="4"/>
        <v>0</v>
      </c>
      <c r="H12" s="52">
        <f t="shared" si="4"/>
        <v>0</v>
      </c>
      <c r="I12" s="52">
        <f t="shared" si="4"/>
        <v>0</v>
      </c>
      <c r="J12" s="52">
        <f t="shared" si="4"/>
        <v>0</v>
      </c>
      <c r="K12" s="52">
        <f t="shared" si="4"/>
        <v>0</v>
      </c>
      <c r="L12" s="52">
        <f t="shared" si="4"/>
        <v>0</v>
      </c>
      <c r="M12" s="52">
        <f t="shared" si="4"/>
        <v>0</v>
      </c>
      <c r="N12" s="52">
        <f t="shared" si="4"/>
        <v>0</v>
      </c>
      <c r="O12" s="59"/>
      <c r="P12" s="59"/>
      <c r="Q12" s="59"/>
    </row>
    <row r="13" s="42" customFormat="1" customHeight="1" spans="1:17">
      <c r="A13" s="52" t="s">
        <v>40</v>
      </c>
      <c r="B13" s="52">
        <f>B9+B11</f>
        <v>0</v>
      </c>
      <c r="C13" s="52">
        <f t="shared" ref="C13:Q13" si="5">C9+C11</f>
        <v>0</v>
      </c>
      <c r="D13" s="52">
        <f t="shared" si="5"/>
        <v>0</v>
      </c>
      <c r="E13" s="52">
        <f t="shared" si="5"/>
        <v>0</v>
      </c>
      <c r="F13" s="52">
        <f t="shared" si="5"/>
        <v>0</v>
      </c>
      <c r="G13" s="52">
        <f t="shared" si="5"/>
        <v>0</v>
      </c>
      <c r="H13" s="52">
        <f t="shared" si="5"/>
        <v>0</v>
      </c>
      <c r="I13" s="52">
        <f t="shared" si="5"/>
        <v>0</v>
      </c>
      <c r="J13" s="52">
        <f t="shared" si="5"/>
        <v>0</v>
      </c>
      <c r="K13" s="52">
        <f t="shared" si="5"/>
        <v>0</v>
      </c>
      <c r="L13" s="52">
        <f t="shared" si="5"/>
        <v>0</v>
      </c>
      <c r="M13" s="52">
        <f t="shared" si="5"/>
        <v>0</v>
      </c>
      <c r="N13" s="52">
        <f t="shared" si="5"/>
        <v>0</v>
      </c>
      <c r="O13" s="59">
        <f t="shared" si="5"/>
        <v>450360.58</v>
      </c>
      <c r="P13" s="59">
        <f t="shared" si="5"/>
        <v>337048.9</v>
      </c>
      <c r="Q13" s="59">
        <f t="shared" si="5"/>
        <v>787409.48</v>
      </c>
    </row>
    <row r="14" s="42" customFormat="1" ht="24" spans="1:17">
      <c r="A14" s="51" t="s">
        <v>41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28">
        <f>SUM(B14:M14)</f>
        <v>0</v>
      </c>
      <c r="O14" s="60"/>
      <c r="P14" s="60"/>
      <c r="Q14" s="60"/>
    </row>
    <row r="15" s="42" customFormat="1" ht="24" spans="1:17">
      <c r="A15" s="51" t="s">
        <v>42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28">
        <f t="shared" si="2"/>
        <v>0</v>
      </c>
      <c r="O15" s="60"/>
      <c r="P15" s="60"/>
      <c r="Q15" s="60"/>
    </row>
    <row r="16" s="42" customFormat="1" customHeight="1" spans="1:17">
      <c r="A16" s="53" t="s">
        <v>43</v>
      </c>
      <c r="B16" s="52">
        <f>B14+B15</f>
        <v>0</v>
      </c>
      <c r="C16" s="52">
        <f t="shared" ref="C16:N16" si="6">C14+C15</f>
        <v>0</v>
      </c>
      <c r="D16" s="52">
        <f t="shared" si="6"/>
        <v>0</v>
      </c>
      <c r="E16" s="52">
        <f t="shared" si="6"/>
        <v>0</v>
      </c>
      <c r="F16" s="52">
        <f t="shared" si="6"/>
        <v>0</v>
      </c>
      <c r="G16" s="52">
        <f t="shared" si="6"/>
        <v>0</v>
      </c>
      <c r="H16" s="52">
        <f t="shared" si="6"/>
        <v>0</v>
      </c>
      <c r="I16" s="52">
        <f t="shared" si="6"/>
        <v>0</v>
      </c>
      <c r="J16" s="52">
        <f t="shared" si="6"/>
        <v>0</v>
      </c>
      <c r="K16" s="52">
        <f t="shared" si="6"/>
        <v>0</v>
      </c>
      <c r="L16" s="52">
        <f t="shared" si="6"/>
        <v>0</v>
      </c>
      <c r="M16" s="52">
        <f t="shared" si="6"/>
        <v>0</v>
      </c>
      <c r="N16" s="52">
        <f t="shared" si="6"/>
        <v>0</v>
      </c>
      <c r="O16" s="60"/>
      <c r="P16" s="60"/>
      <c r="Q16" s="60"/>
    </row>
    <row r="17" s="43" customFormat="1" customHeight="1" spans="1:17">
      <c r="A17" s="54" t="s">
        <v>44</v>
      </c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="43" customFormat="1" ht="51" customHeight="1" spans="1:17">
      <c r="A18" s="55" t="s">
        <v>45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customHeight="1" spans="1:17">
      <c r="A19" s="56" t="s">
        <v>46</v>
      </c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</row>
    <row r="20" customHeight="1" spans="1:17">
      <c r="A20" s="56" t="s">
        <v>47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</row>
  </sheetData>
  <sheetProtection password="CF5C" sheet="1" objects="1"/>
  <mergeCells count="6">
    <mergeCell ref="A5:M5"/>
    <mergeCell ref="A18:Q18"/>
    <mergeCell ref="N6:N7"/>
    <mergeCell ref="O6:O7"/>
    <mergeCell ref="P6:P7"/>
    <mergeCell ref="Q6:Q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D46"/>
  <sheetViews>
    <sheetView workbookViewId="0">
      <pane xSplit="4" ySplit="2" topLeftCell="E13" activePane="bottomRight" state="frozen"/>
      <selection/>
      <selection pane="topRight"/>
      <selection pane="bottomLeft"/>
      <selection pane="bottomRight" activeCell="D21" sqref="D21"/>
    </sheetView>
  </sheetViews>
  <sheetFormatPr defaultColWidth="9" defaultRowHeight="20" customHeight="1"/>
  <cols>
    <col min="1" max="1" width="9.375" style="16" customWidth="1"/>
    <col min="2" max="2" width="9.875" style="16" customWidth="1"/>
    <col min="3" max="3" width="9.75" style="17" customWidth="1"/>
    <col min="4" max="4" width="14.75" style="17" customWidth="1"/>
    <col min="5" max="6" width="9" style="18"/>
    <col min="7" max="7" width="9" style="19"/>
    <col min="8" max="8" width="9" style="18"/>
    <col min="9" max="9" width="9" style="19"/>
    <col min="10" max="10" width="9" style="18"/>
    <col min="11" max="13" width="9" style="19"/>
    <col min="14" max="14" width="9" style="18"/>
    <col min="15" max="15" width="9" style="19"/>
    <col min="16" max="16" width="9" style="18"/>
    <col min="17" max="17" width="9" style="19"/>
    <col min="18" max="18" width="9" style="18"/>
    <col min="19" max="19" width="9" style="19"/>
    <col min="20" max="20" width="9" style="18"/>
    <col min="21" max="21" width="9" style="19"/>
    <col min="22" max="22" width="9" style="18"/>
    <col min="23" max="23" width="9" style="19"/>
    <col min="24" max="24" width="9" style="18"/>
    <col min="25" max="25" width="9" style="19"/>
    <col min="26" max="26" width="9" style="18"/>
    <col min="27" max="27" width="9" style="19"/>
    <col min="28" max="28" width="9" style="18"/>
    <col min="29" max="29" width="9" style="19"/>
    <col min="30" max="30" width="9" style="18"/>
    <col min="31" max="16384" width="9" style="19"/>
  </cols>
  <sheetData>
    <row r="1" customHeight="1" spans="1:30">
      <c r="A1" s="20" t="s">
        <v>48</v>
      </c>
      <c r="B1" s="20"/>
      <c r="C1" s="21"/>
      <c r="D1" s="21"/>
      <c r="E1" s="22" t="s">
        <v>49</v>
      </c>
      <c r="F1" s="23"/>
      <c r="G1" s="24" t="s">
        <v>18</v>
      </c>
      <c r="H1" s="23"/>
      <c r="I1" s="24" t="s">
        <v>19</v>
      </c>
      <c r="J1" s="23"/>
      <c r="K1" s="22" t="s">
        <v>20</v>
      </c>
      <c r="L1" s="23"/>
      <c r="M1" s="24" t="s">
        <v>21</v>
      </c>
      <c r="N1" s="23"/>
      <c r="O1" s="24" t="s">
        <v>22</v>
      </c>
      <c r="P1" s="23"/>
      <c r="Q1" s="24" t="s">
        <v>23</v>
      </c>
      <c r="R1" s="23"/>
      <c r="S1" s="24" t="s">
        <v>24</v>
      </c>
      <c r="T1" s="23"/>
      <c r="U1" s="24" t="s">
        <v>25</v>
      </c>
      <c r="V1" s="23"/>
      <c r="W1" s="24" t="s">
        <v>26</v>
      </c>
      <c r="X1" s="23"/>
      <c r="Y1" s="24" t="s">
        <v>27</v>
      </c>
      <c r="Z1" s="23"/>
      <c r="AA1" s="24" t="s">
        <v>28</v>
      </c>
      <c r="AB1" s="23"/>
      <c r="AC1" s="24" t="s">
        <v>29</v>
      </c>
      <c r="AD1" s="23"/>
    </row>
    <row r="2" customHeight="1" spans="1:30">
      <c r="A2" s="25" t="s">
        <v>50</v>
      </c>
      <c r="B2" s="25" t="s">
        <v>51</v>
      </c>
      <c r="C2" s="26" t="s">
        <v>52</v>
      </c>
      <c r="D2" s="26" t="s">
        <v>53</v>
      </c>
      <c r="E2" s="23" t="s">
        <v>51</v>
      </c>
      <c r="F2" s="23" t="s">
        <v>52</v>
      </c>
      <c r="G2" s="27" t="s">
        <v>51</v>
      </c>
      <c r="H2" s="23" t="s">
        <v>52</v>
      </c>
      <c r="I2" s="27" t="s">
        <v>51</v>
      </c>
      <c r="J2" s="23" t="s">
        <v>52</v>
      </c>
      <c r="K2" s="27" t="s">
        <v>51</v>
      </c>
      <c r="L2" s="27" t="s">
        <v>52</v>
      </c>
      <c r="M2" s="27" t="s">
        <v>51</v>
      </c>
      <c r="N2" s="23" t="s">
        <v>52</v>
      </c>
      <c r="O2" s="27" t="s">
        <v>51</v>
      </c>
      <c r="P2" s="23" t="s">
        <v>52</v>
      </c>
      <c r="Q2" s="27" t="s">
        <v>51</v>
      </c>
      <c r="R2" s="23" t="s">
        <v>52</v>
      </c>
      <c r="S2" s="27" t="s">
        <v>51</v>
      </c>
      <c r="T2" s="23" t="s">
        <v>52</v>
      </c>
      <c r="U2" s="27" t="s">
        <v>51</v>
      </c>
      <c r="V2" s="23" t="s">
        <v>52</v>
      </c>
      <c r="W2" s="27" t="s">
        <v>51</v>
      </c>
      <c r="X2" s="23" t="s">
        <v>52</v>
      </c>
      <c r="Y2" s="27" t="s">
        <v>51</v>
      </c>
      <c r="Z2" s="23" t="s">
        <v>52</v>
      </c>
      <c r="AA2" s="27" t="s">
        <v>51</v>
      </c>
      <c r="AB2" s="23" t="s">
        <v>52</v>
      </c>
      <c r="AC2" s="27" t="s">
        <v>51</v>
      </c>
      <c r="AD2" s="23" t="s">
        <v>52</v>
      </c>
    </row>
    <row r="3" customHeight="1" spans="1:30">
      <c r="A3" s="25" t="s">
        <v>54</v>
      </c>
      <c r="B3" s="25">
        <v>284</v>
      </c>
      <c r="C3" s="26">
        <v>100</v>
      </c>
      <c r="D3" s="26">
        <f t="shared" ref="D3:D7" si="0">C3*B3</f>
        <v>28400</v>
      </c>
      <c r="E3" s="28">
        <f>G3+I3+K3+M3+O3+Q3+S3+U3+W3+Y3+AA3+AC3</f>
        <v>0</v>
      </c>
      <c r="F3" s="28">
        <f>H3+J3+L3+N3+P3+R3+T3+V3+X3+Z3+AB3+AD3</f>
        <v>0</v>
      </c>
      <c r="G3" s="29"/>
      <c r="H3" s="28">
        <f>G3*$C3</f>
        <v>0</v>
      </c>
      <c r="I3" s="29"/>
      <c r="J3" s="28">
        <f t="shared" ref="J3:J8" si="1">I3*$C3</f>
        <v>0</v>
      </c>
      <c r="K3" s="29"/>
      <c r="L3" s="29">
        <f t="shared" ref="L3:L8" si="2">K3*$C3</f>
        <v>0</v>
      </c>
      <c r="M3" s="29"/>
      <c r="N3" s="28">
        <f t="shared" ref="N3:N8" si="3">M3*$C3</f>
        <v>0</v>
      </c>
      <c r="O3" s="29"/>
      <c r="P3" s="28">
        <f t="shared" ref="P3:P8" si="4">O3*$C3</f>
        <v>0</v>
      </c>
      <c r="Q3" s="29"/>
      <c r="R3" s="28">
        <f t="shared" ref="R3:R8" si="5">Q3*$C3</f>
        <v>0</v>
      </c>
      <c r="S3" s="29"/>
      <c r="T3" s="28">
        <f t="shared" ref="T3:T8" si="6">S3*$C3</f>
        <v>0</v>
      </c>
      <c r="U3" s="29"/>
      <c r="V3" s="28">
        <f t="shared" ref="V3:V8" si="7">U3*$C3</f>
        <v>0</v>
      </c>
      <c r="W3" s="29"/>
      <c r="X3" s="28">
        <f t="shared" ref="X3:X8" si="8">W3*$C3</f>
        <v>0</v>
      </c>
      <c r="Y3" s="29"/>
      <c r="Z3" s="28">
        <f t="shared" ref="Z3:Z8" si="9">Y3*$C3</f>
        <v>0</v>
      </c>
      <c r="AA3" s="29"/>
      <c r="AB3" s="28">
        <f t="shared" ref="AB3:AB8" si="10">AA3*$C3</f>
        <v>0</v>
      </c>
      <c r="AC3" s="29"/>
      <c r="AD3" s="28">
        <f t="shared" ref="AD3:AD8" si="11">AC3*$C3</f>
        <v>0</v>
      </c>
    </row>
    <row r="4" customHeight="1" spans="1:30">
      <c r="A4" s="25" t="s">
        <v>55</v>
      </c>
      <c r="B4" s="25">
        <v>284</v>
      </c>
      <c r="C4" s="26">
        <v>86.53</v>
      </c>
      <c r="D4" s="26">
        <f t="shared" si="0"/>
        <v>24574.52</v>
      </c>
      <c r="E4" s="28">
        <f>G4+I4+K4+M4+O4+Q4+S4+U4+W4+Y4+AA4+AC4</f>
        <v>0</v>
      </c>
      <c r="F4" s="28">
        <f>H4+J4+L4+N4+P4+R4+T4+V4+X4+Z4+AB4+AD4</f>
        <v>0</v>
      </c>
      <c r="G4" s="29"/>
      <c r="H4" s="28">
        <f t="shared" ref="H4:H13" si="12">G4*$C4</f>
        <v>0</v>
      </c>
      <c r="I4" s="29"/>
      <c r="J4" s="28">
        <f t="shared" si="1"/>
        <v>0</v>
      </c>
      <c r="K4" s="29"/>
      <c r="L4" s="29">
        <f t="shared" si="2"/>
        <v>0</v>
      </c>
      <c r="M4" s="29"/>
      <c r="N4" s="28">
        <f t="shared" si="3"/>
        <v>0</v>
      </c>
      <c r="O4" s="29"/>
      <c r="P4" s="28">
        <f t="shared" si="4"/>
        <v>0</v>
      </c>
      <c r="Q4" s="29"/>
      <c r="R4" s="28">
        <f t="shared" si="5"/>
        <v>0</v>
      </c>
      <c r="S4" s="29"/>
      <c r="T4" s="28">
        <f t="shared" si="6"/>
        <v>0</v>
      </c>
      <c r="U4" s="29"/>
      <c r="V4" s="28">
        <f t="shared" si="7"/>
        <v>0</v>
      </c>
      <c r="W4" s="29"/>
      <c r="X4" s="28">
        <f t="shared" si="8"/>
        <v>0</v>
      </c>
      <c r="Y4" s="29"/>
      <c r="Z4" s="28">
        <f t="shared" si="9"/>
        <v>0</v>
      </c>
      <c r="AA4" s="29"/>
      <c r="AB4" s="28">
        <f t="shared" si="10"/>
        <v>0</v>
      </c>
      <c r="AC4" s="29"/>
      <c r="AD4" s="28">
        <f t="shared" si="11"/>
        <v>0</v>
      </c>
    </row>
    <row r="5" customHeight="1" spans="1:30">
      <c r="A5" s="25" t="s">
        <v>56</v>
      </c>
      <c r="B5" s="25">
        <v>284</v>
      </c>
      <c r="C5" s="26">
        <v>73.14</v>
      </c>
      <c r="D5" s="26">
        <f t="shared" si="0"/>
        <v>20771.76</v>
      </c>
      <c r="E5" s="28">
        <f t="shared" ref="E5:E13" si="13">G5+I5+K5+M5+O5+Q5+S5+U5+W5+Y5+AA5+AC5</f>
        <v>0</v>
      </c>
      <c r="F5" s="28">
        <f t="shared" ref="F5:F13" si="14">H5+J5+L5+N5+P5+R5+T5+V5+X5+Z5+AB5+AD5</f>
        <v>0</v>
      </c>
      <c r="G5" s="29"/>
      <c r="H5" s="28">
        <f t="shared" si="12"/>
        <v>0</v>
      </c>
      <c r="I5" s="29"/>
      <c r="J5" s="28">
        <f t="shared" si="1"/>
        <v>0</v>
      </c>
      <c r="K5" s="29"/>
      <c r="L5" s="29">
        <f t="shared" si="2"/>
        <v>0</v>
      </c>
      <c r="M5" s="29"/>
      <c r="N5" s="28">
        <f t="shared" si="3"/>
        <v>0</v>
      </c>
      <c r="O5" s="29"/>
      <c r="P5" s="28">
        <f t="shared" si="4"/>
        <v>0</v>
      </c>
      <c r="Q5" s="29"/>
      <c r="R5" s="28">
        <f t="shared" si="5"/>
        <v>0</v>
      </c>
      <c r="S5" s="29"/>
      <c r="T5" s="28">
        <f t="shared" si="6"/>
        <v>0</v>
      </c>
      <c r="U5" s="29"/>
      <c r="V5" s="28">
        <f t="shared" si="7"/>
        <v>0</v>
      </c>
      <c r="W5" s="29"/>
      <c r="X5" s="28">
        <f t="shared" si="8"/>
        <v>0</v>
      </c>
      <c r="Y5" s="29"/>
      <c r="Z5" s="28">
        <f t="shared" si="9"/>
        <v>0</v>
      </c>
      <c r="AA5" s="29"/>
      <c r="AB5" s="28">
        <f t="shared" si="10"/>
        <v>0</v>
      </c>
      <c r="AC5" s="29"/>
      <c r="AD5" s="28">
        <f t="shared" si="11"/>
        <v>0</v>
      </c>
    </row>
    <row r="6" customHeight="1" spans="1:30">
      <c r="A6" s="25" t="s">
        <v>57</v>
      </c>
      <c r="B6" s="25">
        <v>284</v>
      </c>
      <c r="C6" s="26">
        <v>73.14</v>
      </c>
      <c r="D6" s="26">
        <f t="shared" si="0"/>
        <v>20771.76</v>
      </c>
      <c r="E6" s="28">
        <f t="shared" si="13"/>
        <v>0</v>
      </c>
      <c r="F6" s="28">
        <f t="shared" si="14"/>
        <v>0</v>
      </c>
      <c r="G6" s="29"/>
      <c r="H6" s="28">
        <f t="shared" si="12"/>
        <v>0</v>
      </c>
      <c r="I6" s="29"/>
      <c r="J6" s="28">
        <f t="shared" si="1"/>
        <v>0</v>
      </c>
      <c r="K6" s="29"/>
      <c r="L6" s="29">
        <f t="shared" si="2"/>
        <v>0</v>
      </c>
      <c r="M6" s="29"/>
      <c r="N6" s="28">
        <f t="shared" si="3"/>
        <v>0</v>
      </c>
      <c r="O6" s="29"/>
      <c r="P6" s="28">
        <f t="shared" si="4"/>
        <v>0</v>
      </c>
      <c r="Q6" s="29"/>
      <c r="R6" s="28">
        <f t="shared" si="5"/>
        <v>0</v>
      </c>
      <c r="S6" s="29"/>
      <c r="T6" s="28">
        <f t="shared" si="6"/>
        <v>0</v>
      </c>
      <c r="U6" s="29"/>
      <c r="V6" s="28">
        <f t="shared" si="7"/>
        <v>0</v>
      </c>
      <c r="W6" s="29"/>
      <c r="X6" s="28">
        <f t="shared" si="8"/>
        <v>0</v>
      </c>
      <c r="Y6" s="29"/>
      <c r="Z6" s="28">
        <f t="shared" si="9"/>
        <v>0</v>
      </c>
      <c r="AA6" s="29"/>
      <c r="AB6" s="28">
        <f t="shared" si="10"/>
        <v>0</v>
      </c>
      <c r="AC6" s="29"/>
      <c r="AD6" s="28">
        <f t="shared" si="11"/>
        <v>0</v>
      </c>
    </row>
    <row r="7" customHeight="1" spans="1:30">
      <c r="A7" s="25" t="s">
        <v>58</v>
      </c>
      <c r="B7" s="25">
        <v>284</v>
      </c>
      <c r="C7" s="26">
        <v>57.08</v>
      </c>
      <c r="D7" s="26">
        <f t="shared" si="0"/>
        <v>16210.72</v>
      </c>
      <c r="E7" s="28">
        <f t="shared" si="13"/>
        <v>0</v>
      </c>
      <c r="F7" s="28">
        <f t="shared" si="14"/>
        <v>0</v>
      </c>
      <c r="G7" s="29"/>
      <c r="H7" s="28">
        <f t="shared" si="12"/>
        <v>0</v>
      </c>
      <c r="I7" s="29"/>
      <c r="J7" s="28">
        <f t="shared" si="1"/>
        <v>0</v>
      </c>
      <c r="K7" s="29"/>
      <c r="L7" s="29">
        <f t="shared" si="2"/>
        <v>0</v>
      </c>
      <c r="M7" s="29"/>
      <c r="N7" s="28">
        <f t="shared" si="3"/>
        <v>0</v>
      </c>
      <c r="O7" s="29"/>
      <c r="P7" s="28">
        <f t="shared" si="4"/>
        <v>0</v>
      </c>
      <c r="Q7" s="29"/>
      <c r="R7" s="28">
        <f t="shared" si="5"/>
        <v>0</v>
      </c>
      <c r="S7" s="29"/>
      <c r="T7" s="28">
        <f t="shared" si="6"/>
        <v>0</v>
      </c>
      <c r="U7" s="29"/>
      <c r="V7" s="28">
        <f t="shared" si="7"/>
        <v>0</v>
      </c>
      <c r="W7" s="29"/>
      <c r="X7" s="28">
        <f t="shared" si="8"/>
        <v>0</v>
      </c>
      <c r="Y7" s="29"/>
      <c r="Z7" s="28">
        <f t="shared" si="9"/>
        <v>0</v>
      </c>
      <c r="AA7" s="29"/>
      <c r="AB7" s="28">
        <f t="shared" si="10"/>
        <v>0</v>
      </c>
      <c r="AC7" s="29"/>
      <c r="AD7" s="28">
        <f t="shared" si="11"/>
        <v>0</v>
      </c>
    </row>
    <row r="8" customHeight="1" spans="1:30">
      <c r="A8" s="20" t="s">
        <v>59</v>
      </c>
      <c r="B8" s="20"/>
      <c r="C8" s="21"/>
      <c r="D8" s="21"/>
      <c r="E8" s="28"/>
      <c r="F8" s="28"/>
      <c r="G8" s="29"/>
      <c r="H8" s="28"/>
      <c r="I8" s="29"/>
      <c r="J8" s="28"/>
      <c r="K8" s="29"/>
      <c r="L8" s="29"/>
      <c r="M8" s="29"/>
      <c r="N8" s="28">
        <f t="shared" si="3"/>
        <v>0</v>
      </c>
      <c r="O8" s="29"/>
      <c r="P8" s="28">
        <f t="shared" si="4"/>
        <v>0</v>
      </c>
      <c r="Q8" s="29"/>
      <c r="R8" s="28">
        <f t="shared" si="5"/>
        <v>0</v>
      </c>
      <c r="S8" s="29"/>
      <c r="T8" s="28">
        <f t="shared" si="6"/>
        <v>0</v>
      </c>
      <c r="U8" s="29"/>
      <c r="V8" s="28">
        <f t="shared" si="7"/>
        <v>0</v>
      </c>
      <c r="W8" s="29"/>
      <c r="X8" s="28">
        <f t="shared" si="8"/>
        <v>0</v>
      </c>
      <c r="Y8" s="29"/>
      <c r="Z8" s="28">
        <f t="shared" si="9"/>
        <v>0</v>
      </c>
      <c r="AA8" s="29"/>
      <c r="AB8" s="28">
        <f t="shared" si="10"/>
        <v>0</v>
      </c>
      <c r="AC8" s="29"/>
      <c r="AD8" s="28">
        <f t="shared" si="11"/>
        <v>0</v>
      </c>
    </row>
    <row r="9" customHeight="1" spans="1:30">
      <c r="A9" s="25" t="s">
        <v>50</v>
      </c>
      <c r="B9" s="25" t="s">
        <v>51</v>
      </c>
      <c r="C9" s="26" t="s">
        <v>52</v>
      </c>
      <c r="D9" s="26" t="s">
        <v>53</v>
      </c>
      <c r="E9" s="28"/>
      <c r="F9" s="28"/>
      <c r="G9" s="29"/>
      <c r="H9" s="28"/>
      <c r="I9" s="29"/>
      <c r="J9" s="28"/>
      <c r="K9" s="29"/>
      <c r="L9" s="29"/>
      <c r="M9" s="29"/>
      <c r="N9" s="28"/>
      <c r="O9" s="29"/>
      <c r="P9" s="28"/>
      <c r="Q9" s="29"/>
      <c r="R9" s="28"/>
      <c r="S9" s="29"/>
      <c r="T9" s="28"/>
      <c r="U9" s="29"/>
      <c r="V9" s="28"/>
      <c r="W9" s="29"/>
      <c r="X9" s="28"/>
      <c r="Y9" s="29"/>
      <c r="Z9" s="28"/>
      <c r="AA9" s="29"/>
      <c r="AB9" s="28"/>
      <c r="AC9" s="29"/>
      <c r="AD9" s="28"/>
    </row>
    <row r="10" customHeight="1" spans="1:30">
      <c r="A10" s="25" t="s">
        <v>60</v>
      </c>
      <c r="B10" s="30">
        <v>116</v>
      </c>
      <c r="C10" s="31">
        <v>102.65</v>
      </c>
      <c r="D10" s="26">
        <f t="shared" ref="D10:D20" si="15">C10*B10</f>
        <v>11907.4</v>
      </c>
      <c r="E10" s="28">
        <f t="shared" si="13"/>
        <v>0</v>
      </c>
      <c r="F10" s="28">
        <f t="shared" si="14"/>
        <v>0</v>
      </c>
      <c r="G10" s="29"/>
      <c r="H10" s="28">
        <f t="shared" si="12"/>
        <v>0</v>
      </c>
      <c r="I10" s="29"/>
      <c r="J10" s="28">
        <f t="shared" ref="J10:J13" si="16">I10*$C10</f>
        <v>0</v>
      </c>
      <c r="K10" s="29"/>
      <c r="L10" s="29">
        <f t="shared" ref="L10:L13" si="17">K10*$C10</f>
        <v>0</v>
      </c>
      <c r="M10" s="29"/>
      <c r="N10" s="28">
        <f t="shared" ref="N10:N13" si="18">M10*$C10</f>
        <v>0</v>
      </c>
      <c r="O10" s="29"/>
      <c r="P10" s="28">
        <f t="shared" ref="P10:P13" si="19">O10*$C10</f>
        <v>0</v>
      </c>
      <c r="Q10" s="29"/>
      <c r="R10" s="28">
        <f t="shared" ref="R10:R13" si="20">Q10*$C10</f>
        <v>0</v>
      </c>
      <c r="S10" s="29"/>
      <c r="T10" s="28">
        <f t="shared" ref="T10:T13" si="21">S10*$C10</f>
        <v>0</v>
      </c>
      <c r="U10" s="29"/>
      <c r="V10" s="28">
        <f t="shared" ref="V10:V13" si="22">U10*$C10</f>
        <v>0</v>
      </c>
      <c r="W10" s="29"/>
      <c r="X10" s="28">
        <f t="shared" ref="X10:X13" si="23">W10*$C10</f>
        <v>0</v>
      </c>
      <c r="Y10" s="29"/>
      <c r="Z10" s="28">
        <f t="shared" ref="Z10:Z13" si="24">Y10*$C10</f>
        <v>0</v>
      </c>
      <c r="AA10" s="29"/>
      <c r="AB10" s="28">
        <f t="shared" ref="AB10:AB13" si="25">AA10*$C10</f>
        <v>0</v>
      </c>
      <c r="AC10" s="29"/>
      <c r="AD10" s="28">
        <f t="shared" ref="AD10:AD13" si="26">AC10*$C10</f>
        <v>0</v>
      </c>
    </row>
    <row r="11" customHeight="1" spans="1:30">
      <c r="A11" s="25" t="s">
        <v>61</v>
      </c>
      <c r="B11" s="25">
        <v>232</v>
      </c>
      <c r="C11" s="31">
        <v>88.27</v>
      </c>
      <c r="D11" s="26">
        <f t="shared" si="15"/>
        <v>20478.64</v>
      </c>
      <c r="E11" s="28">
        <f t="shared" si="13"/>
        <v>0</v>
      </c>
      <c r="F11" s="28">
        <f t="shared" si="14"/>
        <v>0</v>
      </c>
      <c r="G11" s="29"/>
      <c r="H11" s="28">
        <f t="shared" si="12"/>
        <v>0</v>
      </c>
      <c r="I11" s="29"/>
      <c r="J11" s="28">
        <f t="shared" si="16"/>
        <v>0</v>
      </c>
      <c r="K11" s="29"/>
      <c r="L11" s="29">
        <f t="shared" si="17"/>
        <v>0</v>
      </c>
      <c r="M11" s="29"/>
      <c r="N11" s="28">
        <f t="shared" si="18"/>
        <v>0</v>
      </c>
      <c r="O11" s="29"/>
      <c r="P11" s="28">
        <f t="shared" si="19"/>
        <v>0</v>
      </c>
      <c r="Q11" s="29"/>
      <c r="R11" s="28">
        <f t="shared" si="20"/>
        <v>0</v>
      </c>
      <c r="S11" s="29"/>
      <c r="T11" s="28">
        <f t="shared" si="21"/>
        <v>0</v>
      </c>
      <c r="U11" s="29"/>
      <c r="V11" s="28">
        <f t="shared" si="22"/>
        <v>0</v>
      </c>
      <c r="W11" s="29"/>
      <c r="X11" s="28">
        <f t="shared" si="23"/>
        <v>0</v>
      </c>
      <c r="Y11" s="29"/>
      <c r="Z11" s="28">
        <f t="shared" si="24"/>
        <v>0</v>
      </c>
      <c r="AA11" s="29"/>
      <c r="AB11" s="28">
        <f t="shared" si="25"/>
        <v>0</v>
      </c>
      <c r="AC11" s="29"/>
      <c r="AD11" s="28">
        <f t="shared" si="26"/>
        <v>0</v>
      </c>
    </row>
    <row r="12" customHeight="1" spans="1:30">
      <c r="A12" s="25" t="s">
        <v>62</v>
      </c>
      <c r="B12" s="25">
        <v>232</v>
      </c>
      <c r="C12" s="31">
        <v>75.56</v>
      </c>
      <c r="D12" s="26">
        <f t="shared" si="15"/>
        <v>17529.92</v>
      </c>
      <c r="E12" s="28">
        <f t="shared" si="13"/>
        <v>0</v>
      </c>
      <c r="F12" s="28">
        <f t="shared" si="14"/>
        <v>0</v>
      </c>
      <c r="G12" s="29"/>
      <c r="H12" s="28">
        <f t="shared" si="12"/>
        <v>0</v>
      </c>
      <c r="I12" s="29"/>
      <c r="J12" s="28">
        <f t="shared" si="16"/>
        <v>0</v>
      </c>
      <c r="K12" s="29"/>
      <c r="L12" s="29">
        <f t="shared" si="17"/>
        <v>0</v>
      </c>
      <c r="M12" s="29"/>
      <c r="N12" s="28">
        <f t="shared" si="18"/>
        <v>0</v>
      </c>
      <c r="O12" s="29"/>
      <c r="P12" s="28">
        <f t="shared" si="19"/>
        <v>0</v>
      </c>
      <c r="Q12" s="29"/>
      <c r="R12" s="28">
        <f t="shared" si="20"/>
        <v>0</v>
      </c>
      <c r="S12" s="29"/>
      <c r="T12" s="28">
        <f t="shared" si="21"/>
        <v>0</v>
      </c>
      <c r="U12" s="29"/>
      <c r="V12" s="28">
        <f t="shared" si="22"/>
        <v>0</v>
      </c>
      <c r="W12" s="29"/>
      <c r="X12" s="28">
        <f t="shared" si="23"/>
        <v>0</v>
      </c>
      <c r="Y12" s="29"/>
      <c r="Z12" s="28">
        <f t="shared" si="24"/>
        <v>0</v>
      </c>
      <c r="AA12" s="29"/>
      <c r="AB12" s="28">
        <f t="shared" si="25"/>
        <v>0</v>
      </c>
      <c r="AC12" s="29"/>
      <c r="AD12" s="28">
        <f t="shared" si="26"/>
        <v>0</v>
      </c>
    </row>
    <row r="13" customHeight="1" spans="1:30">
      <c r="A13" s="25" t="s">
        <v>63</v>
      </c>
      <c r="B13" s="30">
        <v>116</v>
      </c>
      <c r="C13" s="31">
        <v>54.81</v>
      </c>
      <c r="D13" s="26">
        <f t="shared" si="15"/>
        <v>6357.96</v>
      </c>
      <c r="E13" s="28">
        <f t="shared" si="13"/>
        <v>0</v>
      </c>
      <c r="F13" s="28">
        <f t="shared" si="14"/>
        <v>0</v>
      </c>
      <c r="G13" s="29"/>
      <c r="H13" s="28">
        <f t="shared" si="12"/>
        <v>0</v>
      </c>
      <c r="I13" s="29"/>
      <c r="J13" s="28">
        <f t="shared" si="16"/>
        <v>0</v>
      </c>
      <c r="K13" s="29"/>
      <c r="L13" s="29">
        <f t="shared" si="17"/>
        <v>0</v>
      </c>
      <c r="M13" s="29"/>
      <c r="N13" s="28">
        <f t="shared" si="18"/>
        <v>0</v>
      </c>
      <c r="O13" s="29"/>
      <c r="P13" s="28">
        <f t="shared" si="19"/>
        <v>0</v>
      </c>
      <c r="Q13" s="29"/>
      <c r="R13" s="28">
        <f t="shared" si="20"/>
        <v>0</v>
      </c>
      <c r="S13" s="29"/>
      <c r="T13" s="28">
        <f t="shared" si="21"/>
        <v>0</v>
      </c>
      <c r="U13" s="29"/>
      <c r="V13" s="28">
        <f t="shared" si="22"/>
        <v>0</v>
      </c>
      <c r="W13" s="29"/>
      <c r="X13" s="28">
        <f t="shared" si="23"/>
        <v>0</v>
      </c>
      <c r="Y13" s="29"/>
      <c r="Z13" s="28">
        <f t="shared" si="24"/>
        <v>0</v>
      </c>
      <c r="AA13" s="29"/>
      <c r="AB13" s="28">
        <f t="shared" si="25"/>
        <v>0</v>
      </c>
      <c r="AC13" s="29"/>
      <c r="AD13" s="28">
        <f t="shared" si="26"/>
        <v>0</v>
      </c>
    </row>
    <row r="14" customHeight="1" spans="1:30">
      <c r="A14" s="25" t="s">
        <v>64</v>
      </c>
      <c r="B14" s="30">
        <v>1</v>
      </c>
      <c r="C14" s="31">
        <v>89.57</v>
      </c>
      <c r="D14" s="26">
        <f t="shared" si="15"/>
        <v>89.57</v>
      </c>
      <c r="E14" s="28">
        <f t="shared" ref="E14:E20" si="27">G14+I14+K14+M14+O14+Q14+S14+U14+W14+Y14+AA14+AC14</f>
        <v>0</v>
      </c>
      <c r="F14" s="28">
        <f t="shared" ref="F14:F20" si="28">H14+J14+L14+N14+P14+R14+T14+V14+X14+Z14+AB14+AD14</f>
        <v>0</v>
      </c>
      <c r="G14" s="29"/>
      <c r="H14" s="28">
        <f t="shared" ref="H14:H20" si="29">G14*$C14</f>
        <v>0</v>
      </c>
      <c r="I14" s="29"/>
      <c r="J14" s="28">
        <f t="shared" ref="J14:J20" si="30">I14*$C14</f>
        <v>0</v>
      </c>
      <c r="K14" s="29"/>
      <c r="L14" s="29">
        <f t="shared" ref="L14:L20" si="31">K14*$C14</f>
        <v>0</v>
      </c>
      <c r="M14" s="29"/>
      <c r="N14" s="28">
        <f t="shared" ref="N14:N20" si="32">M14*$C14</f>
        <v>0</v>
      </c>
      <c r="O14" s="29"/>
      <c r="P14" s="28">
        <f t="shared" ref="P14:P20" si="33">O14*$C14</f>
        <v>0</v>
      </c>
      <c r="Q14" s="29"/>
      <c r="R14" s="28">
        <f t="shared" ref="R14:R20" si="34">Q14*$C14</f>
        <v>0</v>
      </c>
      <c r="S14" s="29"/>
      <c r="T14" s="28">
        <f t="shared" ref="T14:T20" si="35">S14*$C14</f>
        <v>0</v>
      </c>
      <c r="U14" s="29"/>
      <c r="V14" s="28">
        <f t="shared" ref="V14:V20" si="36">U14*$C14</f>
        <v>0</v>
      </c>
      <c r="W14" s="29"/>
      <c r="X14" s="28">
        <f t="shared" ref="X14:X20" si="37">W14*$C14</f>
        <v>0</v>
      </c>
      <c r="Y14" s="29"/>
      <c r="Z14" s="28">
        <f t="shared" ref="Z14:Z20" si="38">Y14*$C14</f>
        <v>0</v>
      </c>
      <c r="AA14" s="29"/>
      <c r="AB14" s="28">
        <f t="shared" ref="AB14:AB20" si="39">AA14*$C14</f>
        <v>0</v>
      </c>
      <c r="AC14" s="29"/>
      <c r="AD14" s="28">
        <f t="shared" ref="AD14:AD20" si="40">AC14*$C14</f>
        <v>0</v>
      </c>
    </row>
    <row r="15" customHeight="1" spans="1:30">
      <c r="A15" s="25" t="s">
        <v>64</v>
      </c>
      <c r="B15" s="30">
        <v>1</v>
      </c>
      <c r="C15" s="31">
        <v>88.12</v>
      </c>
      <c r="D15" s="26">
        <f t="shared" si="15"/>
        <v>88.12</v>
      </c>
      <c r="E15" s="28">
        <f t="shared" si="27"/>
        <v>0</v>
      </c>
      <c r="F15" s="28">
        <f t="shared" si="28"/>
        <v>0</v>
      </c>
      <c r="G15" s="29"/>
      <c r="H15" s="28">
        <f t="shared" si="29"/>
        <v>0</v>
      </c>
      <c r="I15" s="29"/>
      <c r="J15" s="28">
        <f t="shared" si="30"/>
        <v>0</v>
      </c>
      <c r="K15" s="29"/>
      <c r="L15" s="29">
        <f t="shared" si="31"/>
        <v>0</v>
      </c>
      <c r="M15" s="29"/>
      <c r="N15" s="28">
        <f t="shared" si="32"/>
        <v>0</v>
      </c>
      <c r="O15" s="29"/>
      <c r="P15" s="28">
        <f t="shared" si="33"/>
        <v>0</v>
      </c>
      <c r="Q15" s="29"/>
      <c r="R15" s="28">
        <f t="shared" si="34"/>
        <v>0</v>
      </c>
      <c r="S15" s="29"/>
      <c r="T15" s="28">
        <f t="shared" si="35"/>
        <v>0</v>
      </c>
      <c r="U15" s="29"/>
      <c r="V15" s="28">
        <f t="shared" si="36"/>
        <v>0</v>
      </c>
      <c r="W15" s="29"/>
      <c r="X15" s="28">
        <f t="shared" si="37"/>
        <v>0</v>
      </c>
      <c r="Y15" s="29"/>
      <c r="Z15" s="28">
        <f t="shared" si="38"/>
        <v>0</v>
      </c>
      <c r="AA15" s="29"/>
      <c r="AB15" s="28">
        <f t="shared" si="39"/>
        <v>0</v>
      </c>
      <c r="AC15" s="29"/>
      <c r="AD15" s="28">
        <f t="shared" si="40"/>
        <v>0</v>
      </c>
    </row>
    <row r="16" customHeight="1" spans="1:30">
      <c r="A16" s="25" t="s">
        <v>64</v>
      </c>
      <c r="B16" s="30">
        <v>1</v>
      </c>
      <c r="C16" s="31">
        <v>95.04</v>
      </c>
      <c r="D16" s="26">
        <f t="shared" si="15"/>
        <v>95.04</v>
      </c>
      <c r="E16" s="28">
        <f t="shared" si="27"/>
        <v>0</v>
      </c>
      <c r="F16" s="28">
        <f t="shared" si="28"/>
        <v>0</v>
      </c>
      <c r="G16" s="29"/>
      <c r="H16" s="28">
        <f t="shared" si="29"/>
        <v>0</v>
      </c>
      <c r="I16" s="29"/>
      <c r="J16" s="28">
        <f t="shared" si="30"/>
        <v>0</v>
      </c>
      <c r="K16" s="29"/>
      <c r="L16" s="29">
        <f t="shared" si="31"/>
        <v>0</v>
      </c>
      <c r="M16" s="29"/>
      <c r="N16" s="28">
        <f t="shared" si="32"/>
        <v>0</v>
      </c>
      <c r="O16" s="29"/>
      <c r="P16" s="28">
        <f t="shared" si="33"/>
        <v>0</v>
      </c>
      <c r="Q16" s="29"/>
      <c r="R16" s="28">
        <f t="shared" si="34"/>
        <v>0</v>
      </c>
      <c r="S16" s="29"/>
      <c r="T16" s="28">
        <f t="shared" si="35"/>
        <v>0</v>
      </c>
      <c r="U16" s="29"/>
      <c r="V16" s="28">
        <f t="shared" si="36"/>
        <v>0</v>
      </c>
      <c r="W16" s="29"/>
      <c r="X16" s="28">
        <f t="shared" si="37"/>
        <v>0</v>
      </c>
      <c r="Y16" s="29"/>
      <c r="Z16" s="28">
        <f t="shared" si="38"/>
        <v>0</v>
      </c>
      <c r="AA16" s="29"/>
      <c r="AB16" s="28">
        <f t="shared" si="39"/>
        <v>0</v>
      </c>
      <c r="AC16" s="29"/>
      <c r="AD16" s="28">
        <f t="shared" si="40"/>
        <v>0</v>
      </c>
    </row>
    <row r="17" customHeight="1" spans="1:30">
      <c r="A17" s="25" t="s">
        <v>64</v>
      </c>
      <c r="B17" s="30">
        <v>1</v>
      </c>
      <c r="C17" s="31">
        <v>81</v>
      </c>
      <c r="D17" s="26">
        <f t="shared" si="15"/>
        <v>81</v>
      </c>
      <c r="E17" s="28">
        <f t="shared" si="27"/>
        <v>0</v>
      </c>
      <c r="F17" s="28">
        <f t="shared" si="28"/>
        <v>0</v>
      </c>
      <c r="G17" s="29"/>
      <c r="H17" s="28">
        <f t="shared" si="29"/>
        <v>0</v>
      </c>
      <c r="I17" s="29"/>
      <c r="J17" s="28">
        <f t="shared" si="30"/>
        <v>0</v>
      </c>
      <c r="K17" s="29"/>
      <c r="L17" s="29">
        <f t="shared" si="31"/>
        <v>0</v>
      </c>
      <c r="M17" s="29"/>
      <c r="N17" s="28">
        <f t="shared" si="32"/>
        <v>0</v>
      </c>
      <c r="O17" s="29"/>
      <c r="P17" s="28">
        <f t="shared" si="33"/>
        <v>0</v>
      </c>
      <c r="Q17" s="29"/>
      <c r="R17" s="28">
        <f t="shared" si="34"/>
        <v>0</v>
      </c>
      <c r="S17" s="29"/>
      <c r="T17" s="28">
        <f t="shared" si="35"/>
        <v>0</v>
      </c>
      <c r="U17" s="29"/>
      <c r="V17" s="28">
        <f t="shared" si="36"/>
        <v>0</v>
      </c>
      <c r="W17" s="29"/>
      <c r="X17" s="28">
        <f t="shared" si="37"/>
        <v>0</v>
      </c>
      <c r="Y17" s="29"/>
      <c r="Z17" s="28">
        <f t="shared" si="38"/>
        <v>0</v>
      </c>
      <c r="AA17" s="29"/>
      <c r="AB17" s="28">
        <f t="shared" si="39"/>
        <v>0</v>
      </c>
      <c r="AC17" s="29"/>
      <c r="AD17" s="28">
        <f t="shared" si="40"/>
        <v>0</v>
      </c>
    </row>
    <row r="18" customHeight="1" spans="1:30">
      <c r="A18" s="25" t="s">
        <v>64</v>
      </c>
      <c r="B18" s="30">
        <v>1</v>
      </c>
      <c r="C18" s="31">
        <v>100.25</v>
      </c>
      <c r="D18" s="26">
        <f t="shared" si="15"/>
        <v>100.25</v>
      </c>
      <c r="E18" s="28">
        <f t="shared" si="27"/>
        <v>0</v>
      </c>
      <c r="F18" s="28">
        <f t="shared" si="28"/>
        <v>0</v>
      </c>
      <c r="G18" s="29"/>
      <c r="H18" s="28">
        <f t="shared" si="29"/>
        <v>0</v>
      </c>
      <c r="I18" s="29"/>
      <c r="J18" s="28">
        <f t="shared" si="30"/>
        <v>0</v>
      </c>
      <c r="K18" s="29"/>
      <c r="L18" s="29">
        <f t="shared" si="31"/>
        <v>0</v>
      </c>
      <c r="M18" s="29"/>
      <c r="N18" s="28">
        <f t="shared" si="32"/>
        <v>0</v>
      </c>
      <c r="O18" s="29"/>
      <c r="P18" s="28">
        <f t="shared" si="33"/>
        <v>0</v>
      </c>
      <c r="Q18" s="29"/>
      <c r="R18" s="28">
        <f t="shared" si="34"/>
        <v>0</v>
      </c>
      <c r="S18" s="29"/>
      <c r="T18" s="28">
        <f t="shared" si="35"/>
        <v>0</v>
      </c>
      <c r="U18" s="29"/>
      <c r="V18" s="28">
        <f t="shared" si="36"/>
        <v>0</v>
      </c>
      <c r="W18" s="29"/>
      <c r="X18" s="28">
        <f t="shared" si="37"/>
        <v>0</v>
      </c>
      <c r="Y18" s="29"/>
      <c r="Z18" s="28">
        <f t="shared" si="38"/>
        <v>0</v>
      </c>
      <c r="AA18" s="29"/>
      <c r="AB18" s="28">
        <f t="shared" si="39"/>
        <v>0</v>
      </c>
      <c r="AC18" s="29"/>
      <c r="AD18" s="28">
        <f t="shared" si="40"/>
        <v>0</v>
      </c>
    </row>
    <row r="19" customHeight="1" spans="1:30">
      <c r="A19" s="25" t="s">
        <v>65</v>
      </c>
      <c r="B19" s="30">
        <v>1</v>
      </c>
      <c r="C19" s="31">
        <v>94.44</v>
      </c>
      <c r="D19" s="26">
        <f t="shared" si="15"/>
        <v>94.44</v>
      </c>
      <c r="E19" s="28">
        <f t="shared" si="27"/>
        <v>0</v>
      </c>
      <c r="F19" s="28">
        <f t="shared" si="28"/>
        <v>0</v>
      </c>
      <c r="G19" s="29"/>
      <c r="H19" s="28">
        <f t="shared" si="29"/>
        <v>0</v>
      </c>
      <c r="I19" s="29"/>
      <c r="J19" s="28">
        <f t="shared" si="30"/>
        <v>0</v>
      </c>
      <c r="K19" s="29"/>
      <c r="L19" s="29">
        <f t="shared" si="31"/>
        <v>0</v>
      </c>
      <c r="M19" s="29"/>
      <c r="N19" s="28">
        <f t="shared" si="32"/>
        <v>0</v>
      </c>
      <c r="O19" s="29"/>
      <c r="P19" s="28">
        <f t="shared" si="33"/>
        <v>0</v>
      </c>
      <c r="Q19" s="29"/>
      <c r="R19" s="28">
        <f t="shared" si="34"/>
        <v>0</v>
      </c>
      <c r="S19" s="29"/>
      <c r="T19" s="28">
        <f t="shared" si="35"/>
        <v>0</v>
      </c>
      <c r="U19" s="29"/>
      <c r="V19" s="28">
        <f t="shared" si="36"/>
        <v>0</v>
      </c>
      <c r="W19" s="29"/>
      <c r="X19" s="28">
        <f t="shared" si="37"/>
        <v>0</v>
      </c>
      <c r="Y19" s="29"/>
      <c r="Z19" s="28">
        <f t="shared" si="38"/>
        <v>0</v>
      </c>
      <c r="AA19" s="29"/>
      <c r="AB19" s="28">
        <f t="shared" si="39"/>
        <v>0</v>
      </c>
      <c r="AC19" s="29"/>
      <c r="AD19" s="28">
        <f t="shared" si="40"/>
        <v>0</v>
      </c>
    </row>
    <row r="20" customHeight="1" spans="1:30">
      <c r="A20" s="25" t="s">
        <v>65</v>
      </c>
      <c r="B20" s="30">
        <v>1</v>
      </c>
      <c r="C20" s="31">
        <v>105.44</v>
      </c>
      <c r="D20" s="26">
        <f t="shared" si="15"/>
        <v>105.44</v>
      </c>
      <c r="E20" s="28">
        <f t="shared" si="27"/>
        <v>0</v>
      </c>
      <c r="F20" s="28">
        <f t="shared" si="28"/>
        <v>0</v>
      </c>
      <c r="G20" s="29"/>
      <c r="H20" s="28">
        <f t="shared" si="29"/>
        <v>0</v>
      </c>
      <c r="I20" s="29"/>
      <c r="J20" s="28">
        <f t="shared" si="30"/>
        <v>0</v>
      </c>
      <c r="K20" s="29"/>
      <c r="L20" s="29">
        <f t="shared" si="31"/>
        <v>0</v>
      </c>
      <c r="M20" s="29"/>
      <c r="N20" s="28">
        <f t="shared" si="32"/>
        <v>0</v>
      </c>
      <c r="O20" s="29"/>
      <c r="P20" s="28">
        <f t="shared" si="33"/>
        <v>0</v>
      </c>
      <c r="Q20" s="29"/>
      <c r="R20" s="28">
        <f t="shared" si="34"/>
        <v>0</v>
      </c>
      <c r="S20" s="29"/>
      <c r="T20" s="28">
        <f t="shared" si="35"/>
        <v>0</v>
      </c>
      <c r="U20" s="29"/>
      <c r="V20" s="28">
        <f t="shared" si="36"/>
        <v>0</v>
      </c>
      <c r="W20" s="29"/>
      <c r="X20" s="28">
        <f t="shared" si="37"/>
        <v>0</v>
      </c>
      <c r="Y20" s="29"/>
      <c r="Z20" s="28">
        <f t="shared" si="38"/>
        <v>0</v>
      </c>
      <c r="AA20" s="29"/>
      <c r="AB20" s="28">
        <f t="shared" si="39"/>
        <v>0</v>
      </c>
      <c r="AC20" s="29"/>
      <c r="AD20" s="28">
        <f t="shared" si="40"/>
        <v>0</v>
      </c>
    </row>
    <row r="21" customHeight="1" spans="1:30">
      <c r="A21" s="32" t="s">
        <v>66</v>
      </c>
      <c r="B21" s="33"/>
      <c r="C21" s="34"/>
      <c r="D21" s="35">
        <f>SUM(D3:D20)</f>
        <v>167656.54</v>
      </c>
      <c r="E21" s="32">
        <f t="shared" ref="E21:AD21" si="41">SUM(E3:E20)</f>
        <v>0</v>
      </c>
      <c r="F21" s="32">
        <f t="shared" si="41"/>
        <v>0</v>
      </c>
      <c r="G21" s="36">
        <f t="shared" si="41"/>
        <v>0</v>
      </c>
      <c r="H21" s="32">
        <f t="shared" si="41"/>
        <v>0</v>
      </c>
      <c r="I21" s="36">
        <f t="shared" si="41"/>
        <v>0</v>
      </c>
      <c r="J21" s="32">
        <f t="shared" si="41"/>
        <v>0</v>
      </c>
      <c r="K21" s="36">
        <f t="shared" si="41"/>
        <v>0</v>
      </c>
      <c r="L21" s="36">
        <f t="shared" si="41"/>
        <v>0</v>
      </c>
      <c r="M21" s="36">
        <f t="shared" si="41"/>
        <v>0</v>
      </c>
      <c r="N21" s="32">
        <f t="shared" si="41"/>
        <v>0</v>
      </c>
      <c r="O21" s="36">
        <f t="shared" si="41"/>
        <v>0</v>
      </c>
      <c r="P21" s="32">
        <f t="shared" si="41"/>
        <v>0</v>
      </c>
      <c r="Q21" s="36">
        <f t="shared" si="41"/>
        <v>0</v>
      </c>
      <c r="R21" s="32">
        <f t="shared" si="41"/>
        <v>0</v>
      </c>
      <c r="S21" s="36">
        <f t="shared" si="41"/>
        <v>0</v>
      </c>
      <c r="T21" s="32">
        <f t="shared" si="41"/>
        <v>0</v>
      </c>
      <c r="U21" s="36">
        <f t="shared" si="41"/>
        <v>0</v>
      </c>
      <c r="V21" s="32">
        <f t="shared" si="41"/>
        <v>0</v>
      </c>
      <c r="W21" s="36">
        <f t="shared" si="41"/>
        <v>0</v>
      </c>
      <c r="X21" s="32">
        <f t="shared" si="41"/>
        <v>0</v>
      </c>
      <c r="Y21" s="36">
        <f t="shared" si="41"/>
        <v>0</v>
      </c>
      <c r="Z21" s="32">
        <f t="shared" si="41"/>
        <v>0</v>
      </c>
      <c r="AA21" s="36">
        <f t="shared" si="41"/>
        <v>0</v>
      </c>
      <c r="AB21" s="32">
        <f t="shared" si="41"/>
        <v>0</v>
      </c>
      <c r="AC21" s="36">
        <f t="shared" si="41"/>
        <v>0</v>
      </c>
      <c r="AD21" s="32">
        <f t="shared" si="41"/>
        <v>0</v>
      </c>
    </row>
    <row r="22" customHeight="1" spans="1:30">
      <c r="A22" s="20" t="s">
        <v>67</v>
      </c>
      <c r="B22" s="20"/>
      <c r="C22" s="21"/>
      <c r="D22" s="21"/>
      <c r="E22" s="28"/>
      <c r="F22" s="28"/>
      <c r="G22" s="29"/>
      <c r="H22" s="28"/>
      <c r="I22" s="29"/>
      <c r="J22" s="28"/>
      <c r="K22" s="29"/>
      <c r="L22" s="29"/>
      <c r="M22" s="29"/>
      <c r="N22" s="28"/>
      <c r="O22" s="29"/>
      <c r="P22" s="28"/>
      <c r="Q22" s="29"/>
      <c r="R22" s="28"/>
      <c r="S22" s="29"/>
      <c r="T22" s="28"/>
      <c r="U22" s="29"/>
      <c r="V22" s="28"/>
      <c r="W22" s="29"/>
      <c r="X22" s="28"/>
      <c r="Y22" s="29"/>
      <c r="Z22" s="28"/>
      <c r="AA22" s="29"/>
      <c r="AB22" s="28"/>
      <c r="AC22" s="29"/>
      <c r="AD22" s="28"/>
    </row>
    <row r="23" customHeight="1" spans="1:30">
      <c r="A23" s="25" t="s">
        <v>50</v>
      </c>
      <c r="B23" s="25" t="s">
        <v>51</v>
      </c>
      <c r="C23" s="26" t="s">
        <v>52</v>
      </c>
      <c r="D23" s="26" t="s">
        <v>53</v>
      </c>
      <c r="E23" s="28"/>
      <c r="F23" s="28"/>
      <c r="G23" s="29"/>
      <c r="H23" s="28"/>
      <c r="I23" s="29"/>
      <c r="J23" s="28"/>
      <c r="K23" s="29"/>
      <c r="L23" s="29"/>
      <c r="M23" s="29"/>
      <c r="N23" s="28"/>
      <c r="O23" s="29"/>
      <c r="P23" s="28"/>
      <c r="Q23" s="29"/>
      <c r="R23" s="28"/>
      <c r="S23" s="29"/>
      <c r="T23" s="28"/>
      <c r="U23" s="29"/>
      <c r="V23" s="28"/>
      <c r="W23" s="29"/>
      <c r="X23" s="28"/>
      <c r="Y23" s="29"/>
      <c r="Z23" s="28"/>
      <c r="AA23" s="29"/>
      <c r="AB23" s="28"/>
      <c r="AC23" s="29"/>
      <c r="AD23" s="28"/>
    </row>
    <row r="24" customHeight="1" spans="1:30">
      <c r="A24" s="25" t="s">
        <v>54</v>
      </c>
      <c r="B24" s="25">
        <v>322</v>
      </c>
      <c r="C24" s="26">
        <v>100</v>
      </c>
      <c r="D24" s="26">
        <f t="shared" ref="D24:D28" si="42">C24*B24</f>
        <v>32200</v>
      </c>
      <c r="E24" s="28">
        <f t="shared" ref="E24:E28" si="43">G24+I24+K24+M24+O24+Q24+S24+U24+W24+Y24+AA24+AC24</f>
        <v>0</v>
      </c>
      <c r="F24" s="28">
        <f t="shared" ref="F24:F28" si="44">H24+J24+L24+N24+P24+R24+T24+V24+X24+Z24+AB24+AD24</f>
        <v>0</v>
      </c>
      <c r="G24" s="29"/>
      <c r="H24" s="28">
        <f t="shared" ref="H24:H29" si="45">G24*$C24</f>
        <v>0</v>
      </c>
      <c r="I24" s="29"/>
      <c r="J24" s="28">
        <f t="shared" ref="J24:J29" si="46">I24*$C24</f>
        <v>0</v>
      </c>
      <c r="K24" s="29"/>
      <c r="L24" s="29">
        <f t="shared" ref="L24:L29" si="47">K24*$C24</f>
        <v>0</v>
      </c>
      <c r="M24" s="29"/>
      <c r="N24" s="28">
        <f t="shared" ref="N24:N29" si="48">M24*$C24</f>
        <v>0</v>
      </c>
      <c r="O24" s="29"/>
      <c r="P24" s="28">
        <f t="shared" ref="P24:P29" si="49">O24*$C24</f>
        <v>0</v>
      </c>
      <c r="Q24" s="29"/>
      <c r="R24" s="28">
        <f t="shared" ref="R24:R29" si="50">Q24*$C24</f>
        <v>0</v>
      </c>
      <c r="S24" s="29"/>
      <c r="T24" s="28">
        <f t="shared" ref="T24:T29" si="51">S24*$C24</f>
        <v>0</v>
      </c>
      <c r="U24" s="29"/>
      <c r="V24" s="28">
        <f t="shared" ref="V24:V29" si="52">U24*$C24</f>
        <v>0</v>
      </c>
      <c r="W24" s="29"/>
      <c r="X24" s="28">
        <f t="shared" ref="X24:X29" si="53">W24*$C24</f>
        <v>0</v>
      </c>
      <c r="Y24" s="29"/>
      <c r="Z24" s="28">
        <f t="shared" ref="Z24:Z29" si="54">Y24*$C24</f>
        <v>0</v>
      </c>
      <c r="AA24" s="29"/>
      <c r="AB24" s="28">
        <f t="shared" ref="AB24:AB29" si="55">AA24*$C24</f>
        <v>0</v>
      </c>
      <c r="AC24" s="29"/>
      <c r="AD24" s="28">
        <f t="shared" ref="AD24:AD29" si="56">AC24*$C24</f>
        <v>0</v>
      </c>
    </row>
    <row r="25" customHeight="1" spans="1:30">
      <c r="A25" s="25" t="s">
        <v>55</v>
      </c>
      <c r="B25" s="25">
        <v>322</v>
      </c>
      <c r="C25" s="26">
        <v>86.53</v>
      </c>
      <c r="D25" s="26">
        <f t="shared" si="42"/>
        <v>27862.66</v>
      </c>
      <c r="E25" s="28">
        <f t="shared" si="43"/>
        <v>0</v>
      </c>
      <c r="F25" s="28">
        <f t="shared" si="44"/>
        <v>0</v>
      </c>
      <c r="G25" s="29"/>
      <c r="H25" s="28">
        <f t="shared" si="45"/>
        <v>0</v>
      </c>
      <c r="I25" s="29"/>
      <c r="J25" s="28">
        <f t="shared" si="46"/>
        <v>0</v>
      </c>
      <c r="K25" s="29"/>
      <c r="L25" s="29">
        <f t="shared" si="47"/>
        <v>0</v>
      </c>
      <c r="M25" s="29"/>
      <c r="N25" s="28">
        <f t="shared" si="48"/>
        <v>0</v>
      </c>
      <c r="O25" s="29"/>
      <c r="P25" s="28">
        <f t="shared" si="49"/>
        <v>0</v>
      </c>
      <c r="Q25" s="29"/>
      <c r="R25" s="28">
        <f t="shared" si="50"/>
        <v>0</v>
      </c>
      <c r="S25" s="29"/>
      <c r="T25" s="28">
        <f t="shared" si="51"/>
        <v>0</v>
      </c>
      <c r="U25" s="29"/>
      <c r="V25" s="28">
        <f t="shared" si="52"/>
        <v>0</v>
      </c>
      <c r="W25" s="29"/>
      <c r="X25" s="28">
        <f t="shared" si="53"/>
        <v>0</v>
      </c>
      <c r="Y25" s="29"/>
      <c r="Z25" s="28">
        <f t="shared" si="54"/>
        <v>0</v>
      </c>
      <c r="AA25" s="29"/>
      <c r="AB25" s="28">
        <f t="shared" si="55"/>
        <v>0</v>
      </c>
      <c r="AC25" s="29"/>
      <c r="AD25" s="28">
        <f t="shared" si="56"/>
        <v>0</v>
      </c>
    </row>
    <row r="26" customHeight="1" spans="1:30">
      <c r="A26" s="25" t="s">
        <v>56</v>
      </c>
      <c r="B26" s="25">
        <v>322</v>
      </c>
      <c r="C26" s="26">
        <v>73.14</v>
      </c>
      <c r="D26" s="26">
        <f t="shared" si="42"/>
        <v>23551.08</v>
      </c>
      <c r="E26" s="28">
        <f t="shared" si="43"/>
        <v>0</v>
      </c>
      <c r="F26" s="28">
        <f t="shared" si="44"/>
        <v>0</v>
      </c>
      <c r="G26" s="29"/>
      <c r="H26" s="28">
        <f t="shared" si="45"/>
        <v>0</v>
      </c>
      <c r="I26" s="29"/>
      <c r="J26" s="28">
        <f t="shared" si="46"/>
        <v>0</v>
      </c>
      <c r="K26" s="29"/>
      <c r="L26" s="29">
        <f t="shared" si="47"/>
        <v>0</v>
      </c>
      <c r="M26" s="29"/>
      <c r="N26" s="28">
        <f t="shared" si="48"/>
        <v>0</v>
      </c>
      <c r="O26" s="29"/>
      <c r="P26" s="28">
        <f t="shared" si="49"/>
        <v>0</v>
      </c>
      <c r="Q26" s="29"/>
      <c r="R26" s="28">
        <f t="shared" si="50"/>
        <v>0</v>
      </c>
      <c r="S26" s="29"/>
      <c r="T26" s="28">
        <f t="shared" si="51"/>
        <v>0</v>
      </c>
      <c r="U26" s="29"/>
      <c r="V26" s="28">
        <f t="shared" si="52"/>
        <v>0</v>
      </c>
      <c r="W26" s="29"/>
      <c r="X26" s="28">
        <f t="shared" si="53"/>
        <v>0</v>
      </c>
      <c r="Y26" s="29"/>
      <c r="Z26" s="28">
        <f t="shared" si="54"/>
        <v>0</v>
      </c>
      <c r="AA26" s="29"/>
      <c r="AB26" s="28">
        <f t="shared" si="55"/>
        <v>0</v>
      </c>
      <c r="AC26" s="29"/>
      <c r="AD26" s="28">
        <f t="shared" si="56"/>
        <v>0</v>
      </c>
    </row>
    <row r="27" customHeight="1" spans="1:30">
      <c r="A27" s="25" t="s">
        <v>57</v>
      </c>
      <c r="B27" s="25">
        <v>322</v>
      </c>
      <c r="C27" s="26">
        <v>73.14</v>
      </c>
      <c r="D27" s="26">
        <f t="shared" si="42"/>
        <v>23551.08</v>
      </c>
      <c r="E27" s="28">
        <f t="shared" si="43"/>
        <v>0</v>
      </c>
      <c r="F27" s="28">
        <f t="shared" si="44"/>
        <v>0</v>
      </c>
      <c r="G27" s="29"/>
      <c r="H27" s="28">
        <f t="shared" si="45"/>
        <v>0</v>
      </c>
      <c r="I27" s="29"/>
      <c r="J27" s="28">
        <f t="shared" si="46"/>
        <v>0</v>
      </c>
      <c r="K27" s="29"/>
      <c r="L27" s="29">
        <f t="shared" si="47"/>
        <v>0</v>
      </c>
      <c r="M27" s="29"/>
      <c r="N27" s="28">
        <f t="shared" si="48"/>
        <v>0</v>
      </c>
      <c r="O27" s="29"/>
      <c r="P27" s="28">
        <f t="shared" si="49"/>
        <v>0</v>
      </c>
      <c r="Q27" s="29"/>
      <c r="R27" s="28">
        <f t="shared" si="50"/>
        <v>0</v>
      </c>
      <c r="S27" s="29"/>
      <c r="T27" s="28">
        <f t="shared" si="51"/>
        <v>0</v>
      </c>
      <c r="U27" s="29"/>
      <c r="V27" s="28">
        <f t="shared" si="52"/>
        <v>0</v>
      </c>
      <c r="W27" s="29"/>
      <c r="X27" s="28">
        <f t="shared" si="53"/>
        <v>0</v>
      </c>
      <c r="Y27" s="29"/>
      <c r="Z27" s="28">
        <f t="shared" si="54"/>
        <v>0</v>
      </c>
      <c r="AA27" s="29"/>
      <c r="AB27" s="28">
        <f t="shared" si="55"/>
        <v>0</v>
      </c>
      <c r="AC27" s="29"/>
      <c r="AD27" s="28">
        <f t="shared" si="56"/>
        <v>0</v>
      </c>
    </row>
    <row r="28" customHeight="1" spans="1:30">
      <c r="A28" s="25" t="s">
        <v>58</v>
      </c>
      <c r="B28" s="25">
        <v>322</v>
      </c>
      <c r="C28" s="26">
        <v>57.08</v>
      </c>
      <c r="D28" s="26">
        <f t="shared" si="42"/>
        <v>18379.76</v>
      </c>
      <c r="E28" s="28">
        <f t="shared" si="43"/>
        <v>0</v>
      </c>
      <c r="F28" s="28">
        <f t="shared" si="44"/>
        <v>0</v>
      </c>
      <c r="G28" s="29"/>
      <c r="H28" s="28">
        <f t="shared" si="45"/>
        <v>0</v>
      </c>
      <c r="I28" s="29"/>
      <c r="J28" s="28">
        <f t="shared" si="46"/>
        <v>0</v>
      </c>
      <c r="K28" s="29"/>
      <c r="L28" s="29">
        <f t="shared" si="47"/>
        <v>0</v>
      </c>
      <c r="M28" s="29"/>
      <c r="N28" s="28">
        <f t="shared" si="48"/>
        <v>0</v>
      </c>
      <c r="O28" s="29"/>
      <c r="P28" s="28">
        <f t="shared" si="49"/>
        <v>0</v>
      </c>
      <c r="Q28" s="29"/>
      <c r="R28" s="28">
        <f t="shared" si="50"/>
        <v>0</v>
      </c>
      <c r="S28" s="29"/>
      <c r="T28" s="28">
        <f t="shared" si="51"/>
        <v>0</v>
      </c>
      <c r="U28" s="29"/>
      <c r="V28" s="28">
        <f t="shared" si="52"/>
        <v>0</v>
      </c>
      <c r="W28" s="29"/>
      <c r="X28" s="28">
        <f t="shared" si="53"/>
        <v>0</v>
      </c>
      <c r="Y28" s="29"/>
      <c r="Z28" s="28">
        <f t="shared" si="54"/>
        <v>0</v>
      </c>
      <c r="AA28" s="29"/>
      <c r="AB28" s="28">
        <f t="shared" si="55"/>
        <v>0</v>
      </c>
      <c r="AC28" s="29"/>
      <c r="AD28" s="28">
        <f t="shared" si="56"/>
        <v>0</v>
      </c>
    </row>
    <row r="29" customHeight="1" spans="1:30">
      <c r="A29" s="20" t="s">
        <v>68</v>
      </c>
      <c r="B29" s="20"/>
      <c r="C29" s="21"/>
      <c r="D29" s="21"/>
      <c r="E29" s="28"/>
      <c r="F29" s="28"/>
      <c r="G29" s="29"/>
      <c r="H29" s="28">
        <f t="shared" si="45"/>
        <v>0</v>
      </c>
      <c r="I29" s="29"/>
      <c r="J29" s="28">
        <f t="shared" si="46"/>
        <v>0</v>
      </c>
      <c r="K29" s="29"/>
      <c r="L29" s="29">
        <f t="shared" si="47"/>
        <v>0</v>
      </c>
      <c r="M29" s="29"/>
      <c r="N29" s="28">
        <f t="shared" si="48"/>
        <v>0</v>
      </c>
      <c r="O29" s="29"/>
      <c r="P29" s="28">
        <f t="shared" si="49"/>
        <v>0</v>
      </c>
      <c r="Q29" s="29"/>
      <c r="R29" s="28">
        <f t="shared" si="50"/>
        <v>0</v>
      </c>
      <c r="S29" s="29"/>
      <c r="T29" s="28">
        <f t="shared" si="51"/>
        <v>0</v>
      </c>
      <c r="U29" s="29"/>
      <c r="V29" s="28">
        <f t="shared" si="52"/>
        <v>0</v>
      </c>
      <c r="W29" s="29"/>
      <c r="X29" s="28">
        <f t="shared" si="53"/>
        <v>0</v>
      </c>
      <c r="Y29" s="29"/>
      <c r="Z29" s="28">
        <f t="shared" si="54"/>
        <v>0</v>
      </c>
      <c r="AA29" s="29"/>
      <c r="AB29" s="28">
        <f t="shared" si="55"/>
        <v>0</v>
      </c>
      <c r="AC29" s="29"/>
      <c r="AD29" s="28">
        <f t="shared" si="56"/>
        <v>0</v>
      </c>
    </row>
    <row r="30" customHeight="1" spans="1:30">
      <c r="A30" s="25" t="s">
        <v>50</v>
      </c>
      <c r="B30" s="25" t="s">
        <v>51</v>
      </c>
      <c r="C30" s="26" t="s">
        <v>52</v>
      </c>
      <c r="D30" s="26" t="s">
        <v>53</v>
      </c>
      <c r="E30" s="28"/>
      <c r="F30" s="28"/>
      <c r="G30" s="29"/>
      <c r="H30" s="28"/>
      <c r="I30" s="29"/>
      <c r="J30" s="28"/>
      <c r="K30" s="29"/>
      <c r="L30" s="29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</row>
    <row r="31" customHeight="1" spans="1:30">
      <c r="A31" s="25" t="s">
        <v>60</v>
      </c>
      <c r="B31" s="30">
        <v>123</v>
      </c>
      <c r="C31" s="31">
        <v>102.65</v>
      </c>
      <c r="D31" s="26">
        <f t="shared" ref="D31:D41" si="57">C31*B31</f>
        <v>12625.95</v>
      </c>
      <c r="E31" s="28">
        <f t="shared" ref="E31:E34" si="58">G31+I31+K31+M31+O31+Q31+S31+U31+W31+Y31+AA31+AC31</f>
        <v>0</v>
      </c>
      <c r="F31" s="28">
        <f t="shared" ref="F31:F34" si="59">H31+J31+L31+N31+P31+R31+T31+V31+X31+Z31+AB31+AD31</f>
        <v>0</v>
      </c>
      <c r="G31" s="29"/>
      <c r="H31" s="28">
        <f t="shared" ref="H31:H34" si="60">G31*$C31</f>
        <v>0</v>
      </c>
      <c r="I31" s="29"/>
      <c r="J31" s="28">
        <f t="shared" ref="J31:J34" si="61">I31*$C31</f>
        <v>0</v>
      </c>
      <c r="K31" s="29"/>
      <c r="L31" s="29">
        <f t="shared" ref="L31:L34" si="62">K31*$C31</f>
        <v>0</v>
      </c>
      <c r="M31" s="29"/>
      <c r="N31" s="28">
        <f t="shared" ref="N31:N34" si="63">M31*$C31</f>
        <v>0</v>
      </c>
      <c r="O31" s="29"/>
      <c r="P31" s="28">
        <f t="shared" ref="P31:P34" si="64">O31*$C31</f>
        <v>0</v>
      </c>
      <c r="Q31" s="29"/>
      <c r="R31" s="28">
        <f t="shared" ref="R31:R34" si="65">Q31*$C31</f>
        <v>0</v>
      </c>
      <c r="S31" s="29"/>
      <c r="T31" s="28">
        <f t="shared" ref="T31:T34" si="66">S31*$C31</f>
        <v>0</v>
      </c>
      <c r="U31" s="29"/>
      <c r="V31" s="28">
        <f t="shared" ref="V31:V34" si="67">U31*$C31</f>
        <v>0</v>
      </c>
      <c r="W31" s="29"/>
      <c r="X31" s="28">
        <f t="shared" ref="X31:X34" si="68">W31*$C31</f>
        <v>0</v>
      </c>
      <c r="Y31" s="29"/>
      <c r="Z31" s="28">
        <f t="shared" ref="Z31:Z34" si="69">Y31*$C31</f>
        <v>0</v>
      </c>
      <c r="AA31" s="29"/>
      <c r="AB31" s="28">
        <f t="shared" ref="AB31:AB34" si="70">AA31*$C31</f>
        <v>0</v>
      </c>
      <c r="AC31" s="29"/>
      <c r="AD31" s="28">
        <f t="shared" ref="AD31:AD34" si="71">AC31*$C31</f>
        <v>0</v>
      </c>
    </row>
    <row r="32" customHeight="1" spans="1:30">
      <c r="A32" s="25" t="s">
        <v>61</v>
      </c>
      <c r="B32" s="25">
        <v>246</v>
      </c>
      <c r="C32" s="31">
        <v>88.27</v>
      </c>
      <c r="D32" s="26">
        <f t="shared" si="57"/>
        <v>21714.42</v>
      </c>
      <c r="E32" s="28">
        <f t="shared" si="58"/>
        <v>0</v>
      </c>
      <c r="F32" s="28">
        <f t="shared" si="59"/>
        <v>0</v>
      </c>
      <c r="G32" s="29"/>
      <c r="H32" s="28">
        <f t="shared" si="60"/>
        <v>0</v>
      </c>
      <c r="I32" s="29"/>
      <c r="J32" s="28">
        <f t="shared" si="61"/>
        <v>0</v>
      </c>
      <c r="K32" s="29"/>
      <c r="L32" s="29">
        <f t="shared" si="62"/>
        <v>0</v>
      </c>
      <c r="M32" s="29"/>
      <c r="N32" s="28">
        <f t="shared" si="63"/>
        <v>0</v>
      </c>
      <c r="O32" s="29"/>
      <c r="P32" s="28">
        <f t="shared" si="64"/>
        <v>0</v>
      </c>
      <c r="Q32" s="29"/>
      <c r="R32" s="28">
        <f t="shared" si="65"/>
        <v>0</v>
      </c>
      <c r="S32" s="29"/>
      <c r="T32" s="28">
        <f t="shared" si="66"/>
        <v>0</v>
      </c>
      <c r="U32" s="29"/>
      <c r="V32" s="28">
        <f t="shared" si="67"/>
        <v>0</v>
      </c>
      <c r="W32" s="29"/>
      <c r="X32" s="28">
        <f t="shared" si="68"/>
        <v>0</v>
      </c>
      <c r="Y32" s="29"/>
      <c r="Z32" s="28">
        <f t="shared" si="69"/>
        <v>0</v>
      </c>
      <c r="AA32" s="29"/>
      <c r="AB32" s="28">
        <f t="shared" si="70"/>
        <v>0</v>
      </c>
      <c r="AC32" s="29"/>
      <c r="AD32" s="28">
        <f t="shared" si="71"/>
        <v>0</v>
      </c>
    </row>
    <row r="33" customHeight="1" spans="1:30">
      <c r="A33" s="25" t="s">
        <v>62</v>
      </c>
      <c r="B33" s="25">
        <v>246</v>
      </c>
      <c r="C33" s="31">
        <v>75.56</v>
      </c>
      <c r="D33" s="26">
        <f t="shared" si="57"/>
        <v>18587.76</v>
      </c>
      <c r="E33" s="28">
        <f t="shared" si="58"/>
        <v>0</v>
      </c>
      <c r="F33" s="28">
        <f t="shared" si="59"/>
        <v>0</v>
      </c>
      <c r="G33" s="29"/>
      <c r="H33" s="28">
        <f t="shared" si="60"/>
        <v>0</v>
      </c>
      <c r="I33" s="29"/>
      <c r="J33" s="28">
        <f t="shared" si="61"/>
        <v>0</v>
      </c>
      <c r="K33" s="29"/>
      <c r="L33" s="29">
        <f t="shared" si="62"/>
        <v>0</v>
      </c>
      <c r="M33" s="29"/>
      <c r="N33" s="28">
        <f t="shared" si="63"/>
        <v>0</v>
      </c>
      <c r="O33" s="29"/>
      <c r="P33" s="28">
        <f t="shared" si="64"/>
        <v>0</v>
      </c>
      <c r="Q33" s="29"/>
      <c r="R33" s="28">
        <f t="shared" si="65"/>
        <v>0</v>
      </c>
      <c r="S33" s="29"/>
      <c r="T33" s="28">
        <f t="shared" si="66"/>
        <v>0</v>
      </c>
      <c r="U33" s="29"/>
      <c r="V33" s="28">
        <f t="shared" si="67"/>
        <v>0</v>
      </c>
      <c r="W33" s="29"/>
      <c r="X33" s="28">
        <f t="shared" si="68"/>
        <v>0</v>
      </c>
      <c r="Y33" s="29"/>
      <c r="Z33" s="28">
        <f t="shared" si="69"/>
        <v>0</v>
      </c>
      <c r="AA33" s="29"/>
      <c r="AB33" s="28">
        <f t="shared" si="70"/>
        <v>0</v>
      </c>
      <c r="AC33" s="29"/>
      <c r="AD33" s="28">
        <f t="shared" si="71"/>
        <v>0</v>
      </c>
    </row>
    <row r="34" customHeight="1" spans="1:30">
      <c r="A34" s="25" t="s">
        <v>63</v>
      </c>
      <c r="B34" s="30">
        <v>123</v>
      </c>
      <c r="C34" s="31">
        <v>54.81</v>
      </c>
      <c r="D34" s="26">
        <f t="shared" si="57"/>
        <v>6741.63</v>
      </c>
      <c r="E34" s="28">
        <f t="shared" si="58"/>
        <v>0</v>
      </c>
      <c r="F34" s="28">
        <f t="shared" si="59"/>
        <v>0</v>
      </c>
      <c r="G34" s="29"/>
      <c r="H34" s="28">
        <f t="shared" si="60"/>
        <v>0</v>
      </c>
      <c r="I34" s="29"/>
      <c r="J34" s="28">
        <f t="shared" si="61"/>
        <v>0</v>
      </c>
      <c r="K34" s="29"/>
      <c r="L34" s="29">
        <f t="shared" si="62"/>
        <v>0</v>
      </c>
      <c r="M34" s="29"/>
      <c r="N34" s="28">
        <f t="shared" si="63"/>
        <v>0</v>
      </c>
      <c r="O34" s="29"/>
      <c r="P34" s="28">
        <f t="shared" si="64"/>
        <v>0</v>
      </c>
      <c r="Q34" s="29"/>
      <c r="R34" s="28">
        <f t="shared" si="65"/>
        <v>0</v>
      </c>
      <c r="S34" s="29"/>
      <c r="T34" s="28">
        <f t="shared" si="66"/>
        <v>0</v>
      </c>
      <c r="U34" s="29"/>
      <c r="V34" s="28">
        <f t="shared" si="67"/>
        <v>0</v>
      </c>
      <c r="W34" s="29"/>
      <c r="X34" s="28">
        <f t="shared" si="68"/>
        <v>0</v>
      </c>
      <c r="Y34" s="29"/>
      <c r="Z34" s="28">
        <f t="shared" si="69"/>
        <v>0</v>
      </c>
      <c r="AA34" s="29"/>
      <c r="AB34" s="28">
        <f t="shared" si="70"/>
        <v>0</v>
      </c>
      <c r="AC34" s="29"/>
      <c r="AD34" s="28">
        <f t="shared" si="71"/>
        <v>0</v>
      </c>
    </row>
    <row r="35" customHeight="1" spans="1:30">
      <c r="A35" s="25" t="s">
        <v>65</v>
      </c>
      <c r="B35" s="30">
        <v>1</v>
      </c>
      <c r="C35" s="31">
        <v>100.25</v>
      </c>
      <c r="D35" s="26">
        <f t="shared" si="57"/>
        <v>100.25</v>
      </c>
      <c r="E35" s="28">
        <f t="shared" ref="E35:E41" si="72">G35+I35+K35+M35+O35+Q35+S35+U35+W35+Y35+AA35+AC35</f>
        <v>0</v>
      </c>
      <c r="F35" s="28">
        <f t="shared" ref="F35:F41" si="73">H35+J35+L35+N35+P35+R35+T35+V35+X35+Z35+AB35+AD35</f>
        <v>0</v>
      </c>
      <c r="G35" s="29"/>
      <c r="H35" s="28">
        <f t="shared" ref="H35:H41" si="74">G35*$C35</f>
        <v>0</v>
      </c>
      <c r="I35" s="29"/>
      <c r="J35" s="28">
        <f t="shared" ref="J35:J41" si="75">I35*$C35</f>
        <v>0</v>
      </c>
      <c r="K35" s="29"/>
      <c r="L35" s="29">
        <f t="shared" ref="L35:L41" si="76">K35*$C35</f>
        <v>0</v>
      </c>
      <c r="M35" s="29"/>
      <c r="N35" s="28">
        <f t="shared" ref="N35:N41" si="77">M35*$C35</f>
        <v>0</v>
      </c>
      <c r="O35" s="29"/>
      <c r="P35" s="28">
        <f t="shared" ref="P35:P41" si="78">O35*$C35</f>
        <v>0</v>
      </c>
      <c r="Q35" s="29"/>
      <c r="R35" s="28">
        <f t="shared" ref="R35:R41" si="79">Q35*$C35</f>
        <v>0</v>
      </c>
      <c r="S35" s="29"/>
      <c r="T35" s="28">
        <f t="shared" ref="T35:T41" si="80">S35*$C35</f>
        <v>0</v>
      </c>
      <c r="U35" s="29"/>
      <c r="V35" s="28">
        <f t="shared" ref="V35:V41" si="81">U35*$C35</f>
        <v>0</v>
      </c>
      <c r="W35" s="29"/>
      <c r="X35" s="28">
        <f t="shared" ref="X35:X41" si="82">W35*$C35</f>
        <v>0</v>
      </c>
      <c r="Y35" s="29"/>
      <c r="Z35" s="28">
        <f t="shared" ref="Z35:Z41" si="83">Y35*$C35</f>
        <v>0</v>
      </c>
      <c r="AA35" s="29"/>
      <c r="AB35" s="28">
        <f t="shared" ref="AB35:AB41" si="84">AA35*$C35</f>
        <v>0</v>
      </c>
      <c r="AC35" s="29"/>
      <c r="AD35" s="28">
        <f t="shared" ref="AD35:AD41" si="85">AC35*$C35</f>
        <v>0</v>
      </c>
    </row>
    <row r="36" customHeight="1" spans="1:30">
      <c r="A36" s="25" t="s">
        <v>65</v>
      </c>
      <c r="B36" s="30">
        <v>1</v>
      </c>
      <c r="C36" s="31">
        <v>81</v>
      </c>
      <c r="D36" s="26">
        <f t="shared" si="57"/>
        <v>81</v>
      </c>
      <c r="E36" s="28">
        <f t="shared" si="72"/>
        <v>0</v>
      </c>
      <c r="F36" s="28">
        <f t="shared" si="73"/>
        <v>0</v>
      </c>
      <c r="G36" s="29"/>
      <c r="H36" s="28">
        <f t="shared" si="74"/>
        <v>0</v>
      </c>
      <c r="I36" s="29"/>
      <c r="J36" s="28">
        <f t="shared" si="75"/>
        <v>0</v>
      </c>
      <c r="K36" s="29"/>
      <c r="L36" s="29">
        <f t="shared" si="76"/>
        <v>0</v>
      </c>
      <c r="M36" s="29"/>
      <c r="N36" s="28">
        <f t="shared" si="77"/>
        <v>0</v>
      </c>
      <c r="O36" s="29"/>
      <c r="P36" s="28">
        <f t="shared" si="78"/>
        <v>0</v>
      </c>
      <c r="Q36" s="29"/>
      <c r="R36" s="28">
        <f t="shared" si="79"/>
        <v>0</v>
      </c>
      <c r="S36" s="29"/>
      <c r="T36" s="28">
        <f t="shared" si="80"/>
        <v>0</v>
      </c>
      <c r="U36" s="29"/>
      <c r="V36" s="28">
        <f t="shared" si="81"/>
        <v>0</v>
      </c>
      <c r="W36" s="29"/>
      <c r="X36" s="28">
        <f t="shared" si="82"/>
        <v>0</v>
      </c>
      <c r="Y36" s="29"/>
      <c r="Z36" s="28">
        <f t="shared" si="83"/>
        <v>0</v>
      </c>
      <c r="AA36" s="29"/>
      <c r="AB36" s="28">
        <f t="shared" si="84"/>
        <v>0</v>
      </c>
      <c r="AC36" s="29"/>
      <c r="AD36" s="28">
        <f t="shared" si="85"/>
        <v>0</v>
      </c>
    </row>
    <row r="37" customHeight="1" spans="1:30">
      <c r="A37" s="25" t="s">
        <v>65</v>
      </c>
      <c r="B37" s="30">
        <v>1</v>
      </c>
      <c r="C37" s="31">
        <v>95.04</v>
      </c>
      <c r="D37" s="26">
        <f t="shared" si="57"/>
        <v>95.04</v>
      </c>
      <c r="E37" s="28">
        <f t="shared" si="72"/>
        <v>0</v>
      </c>
      <c r="F37" s="28">
        <f t="shared" si="73"/>
        <v>0</v>
      </c>
      <c r="G37" s="29"/>
      <c r="H37" s="28">
        <f t="shared" si="74"/>
        <v>0</v>
      </c>
      <c r="I37" s="29"/>
      <c r="J37" s="28">
        <f t="shared" si="75"/>
        <v>0</v>
      </c>
      <c r="K37" s="29"/>
      <c r="L37" s="29">
        <f t="shared" si="76"/>
        <v>0</v>
      </c>
      <c r="M37" s="29"/>
      <c r="N37" s="28">
        <f t="shared" si="77"/>
        <v>0</v>
      </c>
      <c r="O37" s="29"/>
      <c r="P37" s="28">
        <f t="shared" si="78"/>
        <v>0</v>
      </c>
      <c r="Q37" s="29"/>
      <c r="R37" s="28">
        <f t="shared" si="79"/>
        <v>0</v>
      </c>
      <c r="S37" s="29"/>
      <c r="T37" s="28">
        <f t="shared" si="80"/>
        <v>0</v>
      </c>
      <c r="U37" s="29"/>
      <c r="V37" s="28">
        <f t="shared" si="81"/>
        <v>0</v>
      </c>
      <c r="W37" s="29"/>
      <c r="X37" s="28">
        <f t="shared" si="82"/>
        <v>0</v>
      </c>
      <c r="Y37" s="29"/>
      <c r="Z37" s="28">
        <f t="shared" si="83"/>
        <v>0</v>
      </c>
      <c r="AA37" s="29"/>
      <c r="AB37" s="28">
        <f t="shared" si="84"/>
        <v>0</v>
      </c>
      <c r="AC37" s="29"/>
      <c r="AD37" s="28">
        <f t="shared" si="85"/>
        <v>0</v>
      </c>
    </row>
    <row r="38" customHeight="1" spans="1:30">
      <c r="A38" s="25" t="s">
        <v>65</v>
      </c>
      <c r="B38" s="30">
        <v>1</v>
      </c>
      <c r="C38" s="31">
        <v>88.12</v>
      </c>
      <c r="D38" s="26">
        <f t="shared" si="57"/>
        <v>88.12</v>
      </c>
      <c r="E38" s="28">
        <f t="shared" si="72"/>
        <v>0</v>
      </c>
      <c r="F38" s="28">
        <f t="shared" si="73"/>
        <v>0</v>
      </c>
      <c r="G38" s="29"/>
      <c r="H38" s="28">
        <f t="shared" si="74"/>
        <v>0</v>
      </c>
      <c r="I38" s="29"/>
      <c r="J38" s="28">
        <f t="shared" si="75"/>
        <v>0</v>
      </c>
      <c r="K38" s="29"/>
      <c r="L38" s="29">
        <f t="shared" si="76"/>
        <v>0</v>
      </c>
      <c r="M38" s="29"/>
      <c r="N38" s="28">
        <f t="shared" si="77"/>
        <v>0</v>
      </c>
      <c r="O38" s="29"/>
      <c r="P38" s="28">
        <f t="shared" si="78"/>
        <v>0</v>
      </c>
      <c r="Q38" s="29"/>
      <c r="R38" s="28">
        <f t="shared" si="79"/>
        <v>0</v>
      </c>
      <c r="S38" s="29"/>
      <c r="T38" s="28">
        <f t="shared" si="80"/>
        <v>0</v>
      </c>
      <c r="U38" s="29"/>
      <c r="V38" s="28">
        <f t="shared" si="81"/>
        <v>0</v>
      </c>
      <c r="W38" s="29"/>
      <c r="X38" s="28">
        <f t="shared" si="82"/>
        <v>0</v>
      </c>
      <c r="Y38" s="29"/>
      <c r="Z38" s="28">
        <f t="shared" si="83"/>
        <v>0</v>
      </c>
      <c r="AA38" s="29"/>
      <c r="AB38" s="28">
        <f t="shared" si="84"/>
        <v>0</v>
      </c>
      <c r="AC38" s="29"/>
      <c r="AD38" s="28">
        <f t="shared" si="85"/>
        <v>0</v>
      </c>
    </row>
    <row r="39" customHeight="1" spans="1:30">
      <c r="A39" s="25" t="s">
        <v>65</v>
      </c>
      <c r="B39" s="30">
        <v>1</v>
      </c>
      <c r="C39" s="31">
        <v>89.57</v>
      </c>
      <c r="D39" s="26">
        <f t="shared" si="57"/>
        <v>89.57</v>
      </c>
      <c r="E39" s="28">
        <f t="shared" si="72"/>
        <v>0</v>
      </c>
      <c r="F39" s="28">
        <f t="shared" si="73"/>
        <v>0</v>
      </c>
      <c r="G39" s="29"/>
      <c r="H39" s="28">
        <f t="shared" si="74"/>
        <v>0</v>
      </c>
      <c r="I39" s="29"/>
      <c r="J39" s="28">
        <f t="shared" si="75"/>
        <v>0</v>
      </c>
      <c r="K39" s="29"/>
      <c r="L39" s="29">
        <f t="shared" si="76"/>
        <v>0</v>
      </c>
      <c r="M39" s="29"/>
      <c r="N39" s="28">
        <f t="shared" si="77"/>
        <v>0</v>
      </c>
      <c r="O39" s="29"/>
      <c r="P39" s="28">
        <f t="shared" si="78"/>
        <v>0</v>
      </c>
      <c r="Q39" s="29"/>
      <c r="R39" s="28">
        <f t="shared" si="79"/>
        <v>0</v>
      </c>
      <c r="S39" s="29"/>
      <c r="T39" s="28">
        <f t="shared" si="80"/>
        <v>0</v>
      </c>
      <c r="U39" s="29"/>
      <c r="V39" s="28">
        <f t="shared" si="81"/>
        <v>0</v>
      </c>
      <c r="W39" s="29"/>
      <c r="X39" s="28">
        <f t="shared" si="82"/>
        <v>0</v>
      </c>
      <c r="Y39" s="29"/>
      <c r="Z39" s="28">
        <f t="shared" si="83"/>
        <v>0</v>
      </c>
      <c r="AA39" s="29"/>
      <c r="AB39" s="28">
        <f t="shared" si="84"/>
        <v>0</v>
      </c>
      <c r="AC39" s="29"/>
      <c r="AD39" s="28">
        <f t="shared" si="85"/>
        <v>0</v>
      </c>
    </row>
    <row r="40" customHeight="1" spans="1:30">
      <c r="A40" s="25" t="s">
        <v>69</v>
      </c>
      <c r="B40" s="30">
        <v>1</v>
      </c>
      <c r="C40" s="31">
        <v>79.65</v>
      </c>
      <c r="D40" s="26">
        <f t="shared" si="57"/>
        <v>79.65</v>
      </c>
      <c r="E40" s="28">
        <f t="shared" si="72"/>
        <v>0</v>
      </c>
      <c r="F40" s="28">
        <f t="shared" si="73"/>
        <v>0</v>
      </c>
      <c r="G40" s="29"/>
      <c r="H40" s="28">
        <f t="shared" si="74"/>
        <v>0</v>
      </c>
      <c r="I40" s="29"/>
      <c r="J40" s="28">
        <f t="shared" si="75"/>
        <v>0</v>
      </c>
      <c r="K40" s="29"/>
      <c r="L40" s="29">
        <f t="shared" si="76"/>
        <v>0</v>
      </c>
      <c r="M40" s="29"/>
      <c r="N40" s="28">
        <f t="shared" si="77"/>
        <v>0</v>
      </c>
      <c r="O40" s="29"/>
      <c r="P40" s="28">
        <f t="shared" si="78"/>
        <v>0</v>
      </c>
      <c r="Q40" s="29"/>
      <c r="R40" s="28">
        <f t="shared" si="79"/>
        <v>0</v>
      </c>
      <c r="S40" s="29"/>
      <c r="T40" s="28">
        <f t="shared" si="80"/>
        <v>0</v>
      </c>
      <c r="U40" s="29"/>
      <c r="V40" s="28">
        <f t="shared" si="81"/>
        <v>0</v>
      </c>
      <c r="W40" s="29"/>
      <c r="X40" s="28">
        <f t="shared" si="82"/>
        <v>0</v>
      </c>
      <c r="Y40" s="29"/>
      <c r="Z40" s="28">
        <f t="shared" si="83"/>
        <v>0</v>
      </c>
      <c r="AA40" s="29"/>
      <c r="AB40" s="28">
        <f t="shared" si="84"/>
        <v>0</v>
      </c>
      <c r="AC40" s="29"/>
      <c r="AD40" s="28">
        <f t="shared" si="85"/>
        <v>0</v>
      </c>
    </row>
    <row r="41" customHeight="1" spans="1:30">
      <c r="A41" s="25" t="s">
        <v>69</v>
      </c>
      <c r="B41" s="30">
        <v>1</v>
      </c>
      <c r="C41" s="31">
        <v>94.44</v>
      </c>
      <c r="D41" s="26">
        <f t="shared" si="57"/>
        <v>94.44</v>
      </c>
      <c r="E41" s="28">
        <f t="shared" si="72"/>
        <v>0</v>
      </c>
      <c r="F41" s="28">
        <f t="shared" si="73"/>
        <v>0</v>
      </c>
      <c r="G41" s="29"/>
      <c r="H41" s="28">
        <f t="shared" si="74"/>
        <v>0</v>
      </c>
      <c r="I41" s="29"/>
      <c r="J41" s="28">
        <f t="shared" si="75"/>
        <v>0</v>
      </c>
      <c r="K41" s="29"/>
      <c r="L41" s="29">
        <f t="shared" si="76"/>
        <v>0</v>
      </c>
      <c r="M41" s="29"/>
      <c r="N41" s="28">
        <f t="shared" si="77"/>
        <v>0</v>
      </c>
      <c r="O41" s="29"/>
      <c r="P41" s="28">
        <f t="shared" si="78"/>
        <v>0</v>
      </c>
      <c r="Q41" s="29"/>
      <c r="R41" s="28">
        <f t="shared" si="79"/>
        <v>0</v>
      </c>
      <c r="S41" s="29"/>
      <c r="T41" s="28">
        <f t="shared" si="80"/>
        <v>0</v>
      </c>
      <c r="U41" s="29"/>
      <c r="V41" s="28">
        <f t="shared" si="81"/>
        <v>0</v>
      </c>
      <c r="W41" s="29"/>
      <c r="X41" s="28">
        <f t="shared" si="82"/>
        <v>0</v>
      </c>
      <c r="Y41" s="29"/>
      <c r="Z41" s="28">
        <f t="shared" si="83"/>
        <v>0</v>
      </c>
      <c r="AA41" s="29"/>
      <c r="AB41" s="28">
        <f t="shared" si="84"/>
        <v>0</v>
      </c>
      <c r="AC41" s="29"/>
      <c r="AD41" s="28">
        <f t="shared" si="85"/>
        <v>0</v>
      </c>
    </row>
    <row r="42" customHeight="1" spans="1:30">
      <c r="A42" s="32" t="s">
        <v>70</v>
      </c>
      <c r="B42" s="33"/>
      <c r="C42" s="34"/>
      <c r="D42" s="35">
        <f>SUM(D24:D41)</f>
        <v>185842.41</v>
      </c>
      <c r="E42" s="32">
        <f t="shared" ref="E42:AD42" si="86">SUM(E24:E41)</f>
        <v>0</v>
      </c>
      <c r="F42" s="32">
        <f t="shared" si="86"/>
        <v>0</v>
      </c>
      <c r="G42" s="36">
        <f t="shared" si="86"/>
        <v>0</v>
      </c>
      <c r="H42" s="32">
        <f t="shared" si="86"/>
        <v>0</v>
      </c>
      <c r="I42" s="36">
        <f t="shared" si="86"/>
        <v>0</v>
      </c>
      <c r="J42" s="32">
        <f t="shared" si="86"/>
        <v>0</v>
      </c>
      <c r="K42" s="36">
        <f t="shared" si="86"/>
        <v>0</v>
      </c>
      <c r="L42" s="36">
        <f t="shared" si="86"/>
        <v>0</v>
      </c>
      <c r="M42" s="36">
        <f t="shared" si="86"/>
        <v>0</v>
      </c>
      <c r="N42" s="32">
        <f t="shared" si="86"/>
        <v>0</v>
      </c>
      <c r="O42" s="36">
        <f t="shared" si="86"/>
        <v>0</v>
      </c>
      <c r="P42" s="32">
        <f t="shared" si="86"/>
        <v>0</v>
      </c>
      <c r="Q42" s="36">
        <f t="shared" si="86"/>
        <v>0</v>
      </c>
      <c r="R42" s="32">
        <f t="shared" si="86"/>
        <v>0</v>
      </c>
      <c r="S42" s="36">
        <f t="shared" si="86"/>
        <v>0</v>
      </c>
      <c r="T42" s="32">
        <f t="shared" si="86"/>
        <v>0</v>
      </c>
      <c r="U42" s="36">
        <f t="shared" si="86"/>
        <v>0</v>
      </c>
      <c r="V42" s="32">
        <f t="shared" si="86"/>
        <v>0</v>
      </c>
      <c r="W42" s="36">
        <f t="shared" si="86"/>
        <v>0</v>
      </c>
      <c r="X42" s="32">
        <f t="shared" si="86"/>
        <v>0</v>
      </c>
      <c r="Y42" s="36">
        <f t="shared" si="86"/>
        <v>0</v>
      </c>
      <c r="Z42" s="32">
        <f t="shared" si="86"/>
        <v>0</v>
      </c>
      <c r="AA42" s="36">
        <f t="shared" si="86"/>
        <v>0</v>
      </c>
      <c r="AB42" s="32">
        <f t="shared" si="86"/>
        <v>0</v>
      </c>
      <c r="AC42" s="36">
        <f t="shared" si="86"/>
        <v>0</v>
      </c>
      <c r="AD42" s="32">
        <f t="shared" si="86"/>
        <v>0</v>
      </c>
    </row>
    <row r="43" customHeight="1" spans="1:30">
      <c r="A43" s="23" t="s">
        <v>16</v>
      </c>
      <c r="B43" s="23"/>
      <c r="C43" s="37"/>
      <c r="D43" s="38">
        <f>D42+D21</f>
        <v>353498.95</v>
      </c>
      <c r="E43" s="25">
        <f>E42+E21</f>
        <v>0</v>
      </c>
      <c r="F43" s="25">
        <f>F42+F21</f>
        <v>0</v>
      </c>
      <c r="G43" s="39">
        <f t="shared" ref="G43:AD43" si="87">G42+G21</f>
        <v>0</v>
      </c>
      <c r="H43" s="25">
        <f t="shared" si="87"/>
        <v>0</v>
      </c>
      <c r="I43" s="39">
        <f t="shared" si="87"/>
        <v>0</v>
      </c>
      <c r="J43" s="25">
        <f t="shared" si="87"/>
        <v>0</v>
      </c>
      <c r="K43" s="39">
        <f t="shared" si="87"/>
        <v>0</v>
      </c>
      <c r="L43" s="39">
        <f t="shared" si="87"/>
        <v>0</v>
      </c>
      <c r="M43" s="39">
        <f t="shared" si="87"/>
        <v>0</v>
      </c>
      <c r="N43" s="25">
        <f t="shared" si="87"/>
        <v>0</v>
      </c>
      <c r="O43" s="39">
        <f t="shared" si="87"/>
        <v>0</v>
      </c>
      <c r="P43" s="25">
        <f t="shared" si="87"/>
        <v>0</v>
      </c>
      <c r="Q43" s="39">
        <f t="shared" si="87"/>
        <v>0</v>
      </c>
      <c r="R43" s="25">
        <f t="shared" si="87"/>
        <v>0</v>
      </c>
      <c r="S43" s="39">
        <f t="shared" si="87"/>
        <v>0</v>
      </c>
      <c r="T43" s="25">
        <f t="shared" si="87"/>
        <v>0</v>
      </c>
      <c r="U43" s="39">
        <f t="shared" si="87"/>
        <v>0</v>
      </c>
      <c r="V43" s="25">
        <f t="shared" si="87"/>
        <v>0</v>
      </c>
      <c r="W43" s="39">
        <f t="shared" si="87"/>
        <v>0</v>
      </c>
      <c r="X43" s="25">
        <f t="shared" si="87"/>
        <v>0</v>
      </c>
      <c r="Y43" s="39">
        <f t="shared" si="87"/>
        <v>0</v>
      </c>
      <c r="Z43" s="25">
        <f t="shared" si="87"/>
        <v>0</v>
      </c>
      <c r="AA43" s="39">
        <f t="shared" si="87"/>
        <v>0</v>
      </c>
      <c r="AB43" s="25">
        <f t="shared" si="87"/>
        <v>0</v>
      </c>
      <c r="AC43" s="39">
        <f t="shared" si="87"/>
        <v>0</v>
      </c>
      <c r="AD43" s="25">
        <f t="shared" si="87"/>
        <v>0</v>
      </c>
    </row>
    <row r="44" customHeight="1" spans="1:30">
      <c r="A44" s="40" t="s">
        <v>71</v>
      </c>
      <c r="B44" s="25"/>
      <c r="C44" s="26"/>
      <c r="D44" s="26"/>
      <c r="E44" s="28"/>
      <c r="F44" s="28"/>
      <c r="G44" s="29"/>
      <c r="H44" s="28"/>
      <c r="I44" s="29"/>
      <c r="J44" s="28"/>
      <c r="K44" s="29"/>
      <c r="L44" s="29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</row>
    <row r="45" customHeight="1" spans="1:1">
      <c r="A45" s="41" t="s">
        <v>72</v>
      </c>
    </row>
    <row r="46" customHeight="1" spans="1:1">
      <c r="A46" s="41" t="s">
        <v>73</v>
      </c>
    </row>
  </sheetData>
  <sheetProtection password="CF5C" sheet="1" objects="1"/>
  <protectedRanges>
    <protectedRange password="CF5C" sqref="G$1:G$1048576 I$1:I$1048576 K$1:K$1048576 M$1:M$1048576 O$1:O$1048576 Q$1:Q$1048576 S$1:S$1048576 U$1:U$1048576 W$1:W$1048576 Y$1:Y$1048576 AA$1:AA$1048576 AC$1:AC$1048576" name="区域1" securityDescriptor="O:WDG:WDD:(A;;CC;;;LA)"/>
  </protectedRanges>
  <mergeCells count="18">
    <mergeCell ref="A1:D1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8:D8"/>
    <mergeCell ref="A22:D22"/>
    <mergeCell ref="A29:D29"/>
    <mergeCell ref="A43:C4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I260"/>
  <sheetViews>
    <sheetView tabSelected="1" topLeftCell="A246" workbookViewId="0">
      <selection activeCell="K253" sqref="K253"/>
    </sheetView>
  </sheetViews>
  <sheetFormatPr defaultColWidth="9" defaultRowHeight="11.25"/>
  <cols>
    <col min="1" max="1" width="8.81666666666667" style="1" customWidth="1"/>
    <col min="2" max="2" width="25.125" style="1" customWidth="1"/>
    <col min="3" max="3" width="10.625" style="1" customWidth="1"/>
    <col min="4" max="4" width="10.75" style="1" customWidth="1"/>
    <col min="5" max="5" width="9.375" style="1" customWidth="1"/>
    <col min="6" max="6" width="8.5" style="1" customWidth="1"/>
    <col min="7" max="7" width="9.375" style="1" customWidth="1"/>
    <col min="8" max="8" width="9.625" style="1" customWidth="1"/>
    <col min="9" max="9" width="9.75" style="1" customWidth="1"/>
    <col min="10" max="16384" width="9" style="1"/>
  </cols>
  <sheetData>
    <row r="1" s="1" customFormat="1" ht="22.5" customHeight="1" spans="1:9">
      <c r="A1" s="3" t="s">
        <v>74</v>
      </c>
      <c r="B1" s="4" t="s">
        <v>75</v>
      </c>
      <c r="C1" s="4" t="s">
        <v>76</v>
      </c>
      <c r="D1" s="4" t="s">
        <v>77</v>
      </c>
      <c r="E1" s="4"/>
      <c r="F1" s="4"/>
      <c r="G1" s="4"/>
      <c r="H1" s="4"/>
      <c r="I1" s="9"/>
    </row>
    <row r="2" s="1" customFormat="1" ht="22.5" customHeight="1" spans="1:9">
      <c r="A2" s="5"/>
      <c r="B2" s="6"/>
      <c r="C2" s="6"/>
      <c r="D2" s="6" t="s">
        <v>78</v>
      </c>
      <c r="E2" s="6" t="s">
        <v>79</v>
      </c>
      <c r="F2" s="6" t="s">
        <v>80</v>
      </c>
      <c r="G2" s="6" t="s">
        <v>81</v>
      </c>
      <c r="H2" s="6" t="s">
        <v>82</v>
      </c>
      <c r="I2" s="10" t="s">
        <v>83</v>
      </c>
    </row>
    <row r="3" s="1" customFormat="1" ht="22.5" customHeight="1" spans="1:9">
      <c r="A3" s="5" t="s">
        <v>84</v>
      </c>
      <c r="B3" s="7" t="s">
        <v>85</v>
      </c>
      <c r="C3" s="8" t="s">
        <v>86</v>
      </c>
      <c r="D3" s="8" t="s">
        <v>87</v>
      </c>
      <c r="E3" s="8">
        <v>569660</v>
      </c>
      <c r="F3" s="8"/>
      <c r="G3" s="8" t="s">
        <v>88</v>
      </c>
      <c r="H3" s="8">
        <v>2137246.15</v>
      </c>
      <c r="I3" s="11">
        <v>5801159.52</v>
      </c>
    </row>
    <row r="4" s="1" customFormat="1" ht="22.5" customHeight="1" spans="1:9">
      <c r="A4" s="5" t="s">
        <v>89</v>
      </c>
      <c r="B4" s="7" t="s">
        <v>90</v>
      </c>
      <c r="C4" s="8" t="s">
        <v>91</v>
      </c>
      <c r="D4" s="8" t="s">
        <v>92</v>
      </c>
      <c r="E4" s="8">
        <v>4395727.52</v>
      </c>
      <c r="F4" s="8"/>
      <c r="G4" s="8">
        <v>913090.92</v>
      </c>
      <c r="H4" s="8">
        <v>478434.94</v>
      </c>
      <c r="I4" s="11">
        <v>1448888.81</v>
      </c>
    </row>
    <row r="5" s="1" customFormat="1" ht="30" customHeight="1" spans="1:9">
      <c r="A5" s="5" t="s">
        <v>93</v>
      </c>
      <c r="B5" s="7" t="s">
        <v>94</v>
      </c>
      <c r="C5" s="8">
        <v>5956690.55</v>
      </c>
      <c r="D5" s="8">
        <v>4570518.46</v>
      </c>
      <c r="E5" s="8"/>
      <c r="F5" s="8"/>
      <c r="G5" s="8">
        <v>691287.04</v>
      </c>
      <c r="H5" s="8">
        <v>203048.22</v>
      </c>
      <c r="I5" s="11">
        <v>491836.83</v>
      </c>
    </row>
    <row r="6" s="1" customFormat="1" ht="22.5" customHeight="1" spans="1:9">
      <c r="A6" s="5" t="s">
        <v>95</v>
      </c>
      <c r="B6" s="7" t="s">
        <v>96</v>
      </c>
      <c r="C6" s="8">
        <v>3005670.72</v>
      </c>
      <c r="D6" s="8">
        <v>2294794.98</v>
      </c>
      <c r="E6" s="8"/>
      <c r="F6" s="8"/>
      <c r="G6" s="8">
        <v>357430.73</v>
      </c>
      <c r="H6" s="8">
        <v>105270.36</v>
      </c>
      <c r="I6" s="11">
        <v>248174.65</v>
      </c>
    </row>
    <row r="7" s="1" customFormat="1" ht="30" customHeight="1" spans="1:9">
      <c r="A7" s="5" t="s">
        <v>97</v>
      </c>
      <c r="B7" s="7" t="s">
        <v>98</v>
      </c>
      <c r="C7" s="8">
        <v>3250907.9</v>
      </c>
      <c r="D7" s="8">
        <v>1854906.72</v>
      </c>
      <c r="E7" s="8">
        <v>780000</v>
      </c>
      <c r="F7" s="8"/>
      <c r="G7" s="8">
        <v>269507.31</v>
      </c>
      <c r="H7" s="8">
        <v>78070.28</v>
      </c>
      <c r="I7" s="11">
        <v>268423.59</v>
      </c>
    </row>
    <row r="8" s="1" customFormat="1" ht="22.5" customHeight="1" spans="1:9">
      <c r="A8" s="5" t="s">
        <v>99</v>
      </c>
      <c r="B8" s="7" t="s">
        <v>100</v>
      </c>
      <c r="C8" s="8">
        <v>2501902.18</v>
      </c>
      <c r="D8" s="8">
        <v>1994676.34</v>
      </c>
      <c r="E8" s="8"/>
      <c r="F8" s="8"/>
      <c r="G8" s="8">
        <v>232235.89</v>
      </c>
      <c r="H8" s="8">
        <v>68410.87</v>
      </c>
      <c r="I8" s="11">
        <v>206579.08</v>
      </c>
    </row>
    <row r="9" s="1" customFormat="1" ht="22.5" customHeight="1" spans="1:9">
      <c r="A9" s="5" t="s">
        <v>101</v>
      </c>
      <c r="B9" s="7" t="s">
        <v>102</v>
      </c>
      <c r="C9" s="8">
        <v>1483272.85</v>
      </c>
      <c r="D9" s="8">
        <v>1095965.22</v>
      </c>
      <c r="E9" s="8"/>
      <c r="F9" s="8"/>
      <c r="G9" s="8">
        <v>203443.39</v>
      </c>
      <c r="H9" s="8">
        <v>61392.17</v>
      </c>
      <c r="I9" s="11">
        <v>122472.07</v>
      </c>
    </row>
    <row r="10" s="1" customFormat="1" ht="22.5" customHeight="1" spans="1:9">
      <c r="A10" s="5" t="s">
        <v>103</v>
      </c>
      <c r="B10" s="7" t="s">
        <v>104</v>
      </c>
      <c r="C10" s="8">
        <v>1571310.86</v>
      </c>
      <c r="D10" s="8">
        <v>1440000</v>
      </c>
      <c r="E10" s="8">
        <v>1440000</v>
      </c>
      <c r="F10" s="8"/>
      <c r="G10" s="8">
        <v>1569.6</v>
      </c>
      <c r="H10" s="8"/>
      <c r="I10" s="11">
        <v>129741.26</v>
      </c>
    </row>
    <row r="11" s="1" customFormat="1" ht="22.5" customHeight="1" spans="1:9">
      <c r="A11" s="5" t="s">
        <v>105</v>
      </c>
      <c r="B11" s="7" t="s">
        <v>106</v>
      </c>
      <c r="C11" s="8" t="s">
        <v>107</v>
      </c>
      <c r="D11" s="8" t="s">
        <v>108</v>
      </c>
      <c r="E11" s="8">
        <v>315504</v>
      </c>
      <c r="F11" s="8"/>
      <c r="G11" s="8">
        <v>8095882.07</v>
      </c>
      <c r="H11" s="8">
        <v>1093656.28</v>
      </c>
      <c r="I11" s="11">
        <v>3005213.54</v>
      </c>
    </row>
    <row r="12" s="1" customFormat="1" ht="22.5" customHeight="1" spans="1:9">
      <c r="A12" s="5" t="s">
        <v>109</v>
      </c>
      <c r="B12" s="7" t="s">
        <v>110</v>
      </c>
      <c r="C12" s="8">
        <v>9658372.84</v>
      </c>
      <c r="D12" s="8">
        <v>8041455</v>
      </c>
      <c r="E12" s="8">
        <v>2524642.52</v>
      </c>
      <c r="F12" s="8"/>
      <c r="G12" s="8">
        <v>548015.51</v>
      </c>
      <c r="H12" s="8">
        <v>271422</v>
      </c>
      <c r="I12" s="11">
        <v>797480.33</v>
      </c>
    </row>
    <row r="13" s="1" customFormat="1" ht="30" customHeight="1" spans="1:9">
      <c r="A13" s="5" t="s">
        <v>111</v>
      </c>
      <c r="B13" s="7" t="s">
        <v>112</v>
      </c>
      <c r="C13" s="8">
        <v>3069119.5</v>
      </c>
      <c r="D13" s="8">
        <v>2362149.52</v>
      </c>
      <c r="E13" s="8"/>
      <c r="F13" s="8"/>
      <c r="G13" s="8">
        <v>350603.12</v>
      </c>
      <c r="H13" s="8">
        <v>102953.32</v>
      </c>
      <c r="I13" s="11">
        <v>253413.54</v>
      </c>
    </row>
    <row r="14" s="1" customFormat="1" ht="22.5" customHeight="1" spans="1:9">
      <c r="A14" s="5" t="s">
        <v>113</v>
      </c>
      <c r="B14" s="7" t="s">
        <v>114</v>
      </c>
      <c r="C14" s="8">
        <v>1554033.71</v>
      </c>
      <c r="D14" s="8">
        <v>1186505.85</v>
      </c>
      <c r="E14" s="8"/>
      <c r="F14" s="8"/>
      <c r="G14" s="8">
        <v>184788.82</v>
      </c>
      <c r="H14" s="8">
        <v>54424.33</v>
      </c>
      <c r="I14" s="11">
        <v>128314.71</v>
      </c>
    </row>
    <row r="15" s="1" customFormat="1" ht="30" customHeight="1" spans="1:9">
      <c r="A15" s="5" t="s">
        <v>115</v>
      </c>
      <c r="B15" s="7" t="s">
        <v>116</v>
      </c>
      <c r="C15" s="8">
        <v>1700514.22</v>
      </c>
      <c r="D15" s="8">
        <v>950507.87</v>
      </c>
      <c r="E15" s="8">
        <v>432000</v>
      </c>
      <c r="F15" s="8"/>
      <c r="G15" s="8">
        <v>137715.03</v>
      </c>
      <c r="H15" s="8">
        <v>39881.89</v>
      </c>
      <c r="I15" s="11">
        <v>140409.43</v>
      </c>
    </row>
    <row r="16" s="1" customFormat="1" ht="22.5" customHeight="1" spans="1:9">
      <c r="A16" s="5" t="s">
        <v>117</v>
      </c>
      <c r="B16" s="7" t="s">
        <v>118</v>
      </c>
      <c r="C16" s="8">
        <v>1348465.59</v>
      </c>
      <c r="D16" s="8">
        <v>1062699.79</v>
      </c>
      <c r="E16" s="8"/>
      <c r="F16" s="8"/>
      <c r="G16" s="8">
        <v>134719.42</v>
      </c>
      <c r="H16" s="8">
        <v>39705.18</v>
      </c>
      <c r="I16" s="11">
        <v>111341.2</v>
      </c>
    </row>
    <row r="17" s="1" customFormat="1" ht="22.5" customHeight="1" spans="1:9">
      <c r="A17" s="5" t="s">
        <v>119</v>
      </c>
      <c r="B17" s="7" t="s">
        <v>120</v>
      </c>
      <c r="C17" s="8">
        <v>820965.58</v>
      </c>
      <c r="D17" s="8">
        <v>607074.87</v>
      </c>
      <c r="E17" s="8"/>
      <c r="F17" s="8"/>
      <c r="G17" s="8">
        <v>112236.73</v>
      </c>
      <c r="H17" s="8">
        <v>33867.83</v>
      </c>
      <c r="I17" s="11">
        <v>67786.15</v>
      </c>
    </row>
    <row r="18" s="1" customFormat="1" ht="22.5" customHeight="1" spans="1:9">
      <c r="A18" s="5" t="s">
        <v>121</v>
      </c>
      <c r="B18" s="7" t="s">
        <v>122</v>
      </c>
      <c r="C18" s="8">
        <v>742007.91</v>
      </c>
      <c r="D18" s="8">
        <v>680000</v>
      </c>
      <c r="E18" s="8">
        <v>680000</v>
      </c>
      <c r="F18" s="8"/>
      <c r="G18" s="8">
        <v>741.2</v>
      </c>
      <c r="H18" s="8"/>
      <c r="I18" s="11">
        <v>61266.71</v>
      </c>
    </row>
    <row r="19" s="1" customFormat="1" ht="22.5" customHeight="1" spans="1:9">
      <c r="A19" s="5" t="s">
        <v>123</v>
      </c>
      <c r="B19" s="7" t="s">
        <v>124</v>
      </c>
      <c r="C19" s="8" t="s">
        <v>125</v>
      </c>
      <c r="D19" s="8" t="s">
        <v>126</v>
      </c>
      <c r="E19" s="8">
        <v>569660</v>
      </c>
      <c r="F19" s="8"/>
      <c r="G19" s="8" t="s">
        <v>127</v>
      </c>
      <c r="H19" s="8">
        <v>2135169.06</v>
      </c>
      <c r="I19" s="11">
        <v>5793662.41</v>
      </c>
    </row>
    <row r="20" s="1" customFormat="1" ht="22.5" customHeight="1" spans="1:9">
      <c r="A20" s="5" t="s">
        <v>128</v>
      </c>
      <c r="B20" s="7" t="s">
        <v>129</v>
      </c>
      <c r="C20" s="8" t="s">
        <v>130</v>
      </c>
      <c r="D20" s="8" t="s">
        <v>131</v>
      </c>
      <c r="E20" s="8">
        <v>4395727.52</v>
      </c>
      <c r="F20" s="8"/>
      <c r="G20" s="8">
        <v>912983</v>
      </c>
      <c r="H20" s="8">
        <v>478409.36</v>
      </c>
      <c r="I20" s="11">
        <v>1448650.53</v>
      </c>
    </row>
    <row r="21" s="1" customFormat="1" ht="30" customHeight="1" spans="1:9">
      <c r="A21" s="5" t="s">
        <v>132</v>
      </c>
      <c r="B21" s="7" t="s">
        <v>133</v>
      </c>
      <c r="C21" s="8">
        <v>5951213.15</v>
      </c>
      <c r="D21" s="8">
        <v>4566610.3</v>
      </c>
      <c r="E21" s="8"/>
      <c r="F21" s="8"/>
      <c r="G21" s="8">
        <v>690424.04</v>
      </c>
      <c r="H21" s="8">
        <v>202794.24</v>
      </c>
      <c r="I21" s="11">
        <v>491384.57</v>
      </c>
    </row>
    <row r="22" s="1" customFormat="1" ht="22.5" customHeight="1" spans="1:9">
      <c r="A22" s="5" t="s">
        <v>134</v>
      </c>
      <c r="B22" s="7" t="s">
        <v>135</v>
      </c>
      <c r="C22" s="8">
        <v>3003025.67</v>
      </c>
      <c r="D22" s="8">
        <v>2292753.6</v>
      </c>
      <c r="E22" s="8"/>
      <c r="F22" s="8"/>
      <c r="G22" s="8">
        <v>357133.14</v>
      </c>
      <c r="H22" s="8">
        <v>105182.68</v>
      </c>
      <c r="I22" s="11">
        <v>247956.25</v>
      </c>
    </row>
    <row r="23" s="1" customFormat="1" ht="30" customHeight="1" spans="1:9">
      <c r="A23" s="5" t="s">
        <v>136</v>
      </c>
      <c r="B23" s="7" t="s">
        <v>137</v>
      </c>
      <c r="C23" s="8">
        <v>3247496.63</v>
      </c>
      <c r="D23" s="8">
        <v>1852260.61</v>
      </c>
      <c r="E23" s="8">
        <v>780000</v>
      </c>
      <c r="F23" s="8"/>
      <c r="G23" s="8">
        <v>269132.68</v>
      </c>
      <c r="H23" s="8">
        <v>77961.42</v>
      </c>
      <c r="I23" s="11">
        <v>268141.92</v>
      </c>
    </row>
    <row r="24" s="1" customFormat="1" ht="22.5" customHeight="1" spans="1:9">
      <c r="A24" s="5" t="s">
        <v>138</v>
      </c>
      <c r="B24" s="7" t="s">
        <v>139</v>
      </c>
      <c r="C24" s="8">
        <v>2499459.39</v>
      </c>
      <c r="D24" s="8">
        <v>1992760.68</v>
      </c>
      <c r="E24" s="8"/>
      <c r="F24" s="8"/>
      <c r="G24" s="8">
        <v>231984.59</v>
      </c>
      <c r="H24" s="8">
        <v>68336.74</v>
      </c>
      <c r="I24" s="11">
        <v>206377.38</v>
      </c>
    </row>
    <row r="25" s="1" customFormat="1" ht="22.5" customHeight="1" spans="1:9">
      <c r="A25" s="5" t="s">
        <v>140</v>
      </c>
      <c r="B25" s="7" t="s">
        <v>141</v>
      </c>
      <c r="C25" s="8">
        <v>1479176.86</v>
      </c>
      <c r="D25" s="8">
        <v>1092940.69</v>
      </c>
      <c r="E25" s="8"/>
      <c r="F25" s="8"/>
      <c r="G25" s="8">
        <v>202877.85</v>
      </c>
      <c r="H25" s="8">
        <v>61224.45</v>
      </c>
      <c r="I25" s="11">
        <v>122133.87</v>
      </c>
    </row>
    <row r="26" s="1" customFormat="1" ht="22.5" customHeight="1" spans="1:9">
      <c r="A26" s="5" t="s">
        <v>142</v>
      </c>
      <c r="B26" s="7" t="s">
        <v>143</v>
      </c>
      <c r="C26" s="8">
        <v>1571310.86</v>
      </c>
      <c r="D26" s="8">
        <v>1440000</v>
      </c>
      <c r="E26" s="8">
        <v>1440000</v>
      </c>
      <c r="F26" s="8"/>
      <c r="G26" s="8">
        <v>1569.6</v>
      </c>
      <c r="H26" s="8"/>
      <c r="I26" s="11">
        <v>129741.26</v>
      </c>
    </row>
    <row r="27" s="1" customFormat="1" ht="22.5" customHeight="1" spans="1:9">
      <c r="A27" s="5" t="s">
        <v>144</v>
      </c>
      <c r="B27" s="7" t="s">
        <v>145</v>
      </c>
      <c r="C27" s="8" t="s">
        <v>146</v>
      </c>
      <c r="D27" s="8" t="s">
        <v>147</v>
      </c>
      <c r="E27" s="8">
        <v>276066</v>
      </c>
      <c r="F27" s="8"/>
      <c r="G27" s="8">
        <v>7267690.09</v>
      </c>
      <c r="H27" s="8">
        <v>973444.95</v>
      </c>
      <c r="I27" s="11">
        <v>2663853.92</v>
      </c>
    </row>
    <row r="28" s="1" customFormat="1" ht="22.5" customHeight="1" spans="1:9">
      <c r="A28" s="5" t="s">
        <v>148</v>
      </c>
      <c r="B28" s="7" t="s">
        <v>149</v>
      </c>
      <c r="C28" s="8">
        <v>8475899</v>
      </c>
      <c r="D28" s="8">
        <v>7056944.7</v>
      </c>
      <c r="E28" s="8">
        <v>2215779.51</v>
      </c>
      <c r="F28" s="8"/>
      <c r="G28" s="8">
        <v>480928.54</v>
      </c>
      <c r="H28" s="8">
        <v>238180.89</v>
      </c>
      <c r="I28" s="11">
        <v>699844.87</v>
      </c>
    </row>
    <row r="29" s="1" customFormat="1" ht="30" customHeight="1" spans="1:9">
      <c r="A29" s="5" t="s">
        <v>150</v>
      </c>
      <c r="B29" s="7" t="s">
        <v>151</v>
      </c>
      <c r="C29" s="8">
        <v>2660343.18</v>
      </c>
      <c r="D29" s="8">
        <v>2085749.86</v>
      </c>
      <c r="E29" s="8"/>
      <c r="F29" s="8"/>
      <c r="G29" s="8">
        <v>266986.23</v>
      </c>
      <c r="H29" s="8">
        <v>87945.73</v>
      </c>
      <c r="I29" s="11">
        <v>219661.36</v>
      </c>
    </row>
    <row r="30" s="1" customFormat="1" ht="22.5" customHeight="1" spans="1:9">
      <c r="A30" s="5" t="s">
        <v>152</v>
      </c>
      <c r="B30" s="7" t="s">
        <v>153</v>
      </c>
      <c r="C30" s="8">
        <v>1348568.49</v>
      </c>
      <c r="D30" s="8">
        <v>1050391.38</v>
      </c>
      <c r="E30" s="8"/>
      <c r="F30" s="8"/>
      <c r="G30" s="8">
        <v>140412.6</v>
      </c>
      <c r="H30" s="8">
        <v>46414.82</v>
      </c>
      <c r="I30" s="11">
        <v>111349.69</v>
      </c>
    </row>
    <row r="31" s="1" customFormat="1" ht="30" customHeight="1" spans="1:9">
      <c r="A31" s="5" t="s">
        <v>154</v>
      </c>
      <c r="B31" s="7" t="s">
        <v>155</v>
      </c>
      <c r="C31" s="8">
        <v>1485414.4</v>
      </c>
      <c r="D31" s="8">
        <v>845621.99</v>
      </c>
      <c r="E31" s="8">
        <v>378000</v>
      </c>
      <c r="F31" s="8"/>
      <c r="G31" s="8">
        <v>104984.64</v>
      </c>
      <c r="H31" s="8">
        <v>34158.87</v>
      </c>
      <c r="I31" s="11">
        <v>122648.9</v>
      </c>
    </row>
    <row r="32" s="1" customFormat="1" ht="22.5" customHeight="1" spans="1:9">
      <c r="A32" s="5" t="s">
        <v>156</v>
      </c>
      <c r="B32" s="7" t="s">
        <v>157</v>
      </c>
      <c r="C32" s="8">
        <v>1176444.51</v>
      </c>
      <c r="D32" s="8">
        <v>935410.78</v>
      </c>
      <c r="E32" s="8"/>
      <c r="F32" s="8"/>
      <c r="G32" s="8">
        <v>108166.25</v>
      </c>
      <c r="H32" s="8">
        <v>35729.86</v>
      </c>
      <c r="I32" s="11">
        <v>97137.62</v>
      </c>
    </row>
    <row r="33" s="1" customFormat="1" ht="22.5" customHeight="1" spans="1:9">
      <c r="A33" s="5" t="s">
        <v>158</v>
      </c>
      <c r="B33" s="7" t="s">
        <v>159</v>
      </c>
      <c r="C33" s="8">
        <v>766789.66</v>
      </c>
      <c r="D33" s="8">
        <v>578401.76</v>
      </c>
      <c r="E33" s="8"/>
      <c r="F33" s="8"/>
      <c r="G33" s="8">
        <v>93421.74</v>
      </c>
      <c r="H33" s="8">
        <v>31653.25</v>
      </c>
      <c r="I33" s="11">
        <v>63312.91</v>
      </c>
    </row>
    <row r="34" s="1" customFormat="1" ht="22.5" customHeight="1" spans="1:9">
      <c r="A34" s="5" t="s">
        <v>160</v>
      </c>
      <c r="B34" s="7" t="s">
        <v>161</v>
      </c>
      <c r="C34" s="8">
        <v>676536.62</v>
      </c>
      <c r="D34" s="8">
        <v>620000</v>
      </c>
      <c r="E34" s="8">
        <v>620000</v>
      </c>
      <c r="F34" s="8"/>
      <c r="G34" s="8">
        <v>675.8</v>
      </c>
      <c r="H34" s="8"/>
      <c r="I34" s="11">
        <v>55860.82</v>
      </c>
    </row>
    <row r="35" s="1" customFormat="1" ht="22.5" customHeight="1" spans="1:9">
      <c r="A35" s="5" t="s">
        <v>162</v>
      </c>
      <c r="B35" s="7" t="s">
        <v>163</v>
      </c>
      <c r="C35" s="8" t="s">
        <v>146</v>
      </c>
      <c r="D35" s="8" t="s">
        <v>147</v>
      </c>
      <c r="E35" s="8">
        <v>276066</v>
      </c>
      <c r="F35" s="8"/>
      <c r="G35" s="8">
        <v>7267690.09</v>
      </c>
      <c r="H35" s="8">
        <v>973444.95</v>
      </c>
      <c r="I35" s="11">
        <v>2663853.92</v>
      </c>
    </row>
    <row r="36" s="1" customFormat="1" ht="22.5" customHeight="1" spans="1:9">
      <c r="A36" s="5" t="s">
        <v>164</v>
      </c>
      <c r="B36" s="7" t="s">
        <v>165</v>
      </c>
      <c r="C36" s="8">
        <v>8475899</v>
      </c>
      <c r="D36" s="8">
        <v>7056944.7</v>
      </c>
      <c r="E36" s="8">
        <v>2215779.51</v>
      </c>
      <c r="F36" s="8"/>
      <c r="G36" s="8">
        <v>480928.54</v>
      </c>
      <c r="H36" s="8">
        <v>238180.89</v>
      </c>
      <c r="I36" s="11">
        <v>699844.87</v>
      </c>
    </row>
    <row r="37" s="1" customFormat="1" ht="30" customHeight="1" spans="1:9">
      <c r="A37" s="5" t="s">
        <v>166</v>
      </c>
      <c r="B37" s="7" t="s">
        <v>167</v>
      </c>
      <c r="C37" s="8">
        <v>2660343.18</v>
      </c>
      <c r="D37" s="8">
        <v>2085749.86</v>
      </c>
      <c r="E37" s="8"/>
      <c r="F37" s="8"/>
      <c r="G37" s="8">
        <v>266986.23</v>
      </c>
      <c r="H37" s="8">
        <v>87945.73</v>
      </c>
      <c r="I37" s="11">
        <v>219661.36</v>
      </c>
    </row>
    <row r="38" s="1" customFormat="1" ht="22.5" customHeight="1" spans="1:9">
      <c r="A38" s="5" t="s">
        <v>168</v>
      </c>
      <c r="B38" s="7" t="s">
        <v>169</v>
      </c>
      <c r="C38" s="8">
        <v>1348568.13</v>
      </c>
      <c r="D38" s="8">
        <v>1050391.38</v>
      </c>
      <c r="E38" s="8"/>
      <c r="F38" s="8"/>
      <c r="G38" s="8">
        <v>140412.36</v>
      </c>
      <c r="H38" s="8">
        <v>46414.73</v>
      </c>
      <c r="I38" s="11">
        <v>111349.66</v>
      </c>
    </row>
    <row r="39" s="1" customFormat="1" ht="30" customHeight="1" spans="1:9">
      <c r="A39" s="5" t="s">
        <v>170</v>
      </c>
      <c r="B39" s="7" t="s">
        <v>171</v>
      </c>
      <c r="C39" s="8">
        <v>1485414.4</v>
      </c>
      <c r="D39" s="8">
        <v>845621.99</v>
      </c>
      <c r="E39" s="8">
        <v>378000</v>
      </c>
      <c r="F39" s="8"/>
      <c r="G39" s="8">
        <v>104984.64</v>
      </c>
      <c r="H39" s="8">
        <v>34158.87</v>
      </c>
      <c r="I39" s="11">
        <v>122648.9</v>
      </c>
    </row>
    <row r="40" s="1" customFormat="1" ht="22.5" customHeight="1" spans="1:9">
      <c r="A40" s="5" t="s">
        <v>172</v>
      </c>
      <c r="B40" s="7" t="s">
        <v>173</v>
      </c>
      <c r="C40" s="8">
        <v>1176554.83</v>
      </c>
      <c r="D40" s="8">
        <v>935490.32</v>
      </c>
      <c r="E40" s="8"/>
      <c r="F40" s="8"/>
      <c r="G40" s="8">
        <v>108182.52</v>
      </c>
      <c r="H40" s="8">
        <v>35735.26</v>
      </c>
      <c r="I40" s="11">
        <v>97146.73</v>
      </c>
    </row>
    <row r="41" s="1" customFormat="1" ht="22.5" customHeight="1" spans="1:9">
      <c r="A41" s="5" t="s">
        <v>174</v>
      </c>
      <c r="B41" s="7" t="s">
        <v>175</v>
      </c>
      <c r="C41" s="8">
        <v>766800.19</v>
      </c>
      <c r="D41" s="8">
        <v>578409.6</v>
      </c>
      <c r="E41" s="8"/>
      <c r="F41" s="8"/>
      <c r="G41" s="8">
        <v>93423.11</v>
      </c>
      <c r="H41" s="8">
        <v>31653.7</v>
      </c>
      <c r="I41" s="11">
        <v>63313.78</v>
      </c>
    </row>
    <row r="42" s="1" customFormat="1" ht="22.5" customHeight="1" spans="1:9">
      <c r="A42" s="5" t="s">
        <v>176</v>
      </c>
      <c r="B42" s="7" t="s">
        <v>177</v>
      </c>
      <c r="C42" s="8">
        <v>676536.62</v>
      </c>
      <c r="D42" s="8">
        <v>620000</v>
      </c>
      <c r="E42" s="8">
        <v>620000</v>
      </c>
      <c r="F42" s="8"/>
      <c r="G42" s="8">
        <v>675.8</v>
      </c>
      <c r="H42" s="8"/>
      <c r="I42" s="11">
        <v>55860.82</v>
      </c>
    </row>
    <row r="43" s="1" customFormat="1" ht="22.5" customHeight="1" spans="1:9">
      <c r="A43" s="5" t="s">
        <v>178</v>
      </c>
      <c r="B43" s="7" t="s">
        <v>179</v>
      </c>
      <c r="C43" s="8" t="s">
        <v>180</v>
      </c>
      <c r="D43" s="8" t="s">
        <v>181</v>
      </c>
      <c r="E43" s="8">
        <v>460110</v>
      </c>
      <c r="F43" s="8"/>
      <c r="G43" s="8" t="s">
        <v>182</v>
      </c>
      <c r="H43" s="8">
        <v>1780238.45</v>
      </c>
      <c r="I43" s="11">
        <v>4748505.41</v>
      </c>
    </row>
    <row r="44" s="1" customFormat="1" ht="22.5" customHeight="1" spans="1:9">
      <c r="A44" s="5" t="s">
        <v>183</v>
      </c>
      <c r="B44" s="7" t="s">
        <v>184</v>
      </c>
      <c r="C44" s="8" t="s">
        <v>185</v>
      </c>
      <c r="D44" s="8" t="s">
        <v>186</v>
      </c>
      <c r="E44" s="8">
        <v>3562880.61</v>
      </c>
      <c r="F44" s="8"/>
      <c r="G44" s="8">
        <v>789993.38</v>
      </c>
      <c r="H44" s="8">
        <v>387944.08</v>
      </c>
      <c r="I44" s="11">
        <v>1179313.91</v>
      </c>
    </row>
    <row r="45" s="1" customFormat="1" ht="30" customHeight="1" spans="1:9">
      <c r="A45" s="5" t="s">
        <v>187</v>
      </c>
      <c r="B45" s="7" t="s">
        <v>188</v>
      </c>
      <c r="C45" s="8">
        <v>4774727.82</v>
      </c>
      <c r="D45" s="8">
        <v>3732703.54</v>
      </c>
      <c r="E45" s="8"/>
      <c r="F45" s="8"/>
      <c r="G45" s="8">
        <v>487243.24</v>
      </c>
      <c r="H45" s="8">
        <v>160537.46</v>
      </c>
      <c r="I45" s="11">
        <v>394243.58</v>
      </c>
    </row>
    <row r="46" s="1" customFormat="1" ht="22.5" customHeight="1" spans="1:9">
      <c r="A46" s="5" t="s">
        <v>189</v>
      </c>
      <c r="B46" s="7" t="s">
        <v>190</v>
      </c>
      <c r="C46" s="8">
        <v>2418990.27</v>
      </c>
      <c r="D46" s="8">
        <v>1883021.4</v>
      </c>
      <c r="E46" s="8"/>
      <c r="F46" s="8"/>
      <c r="G46" s="8">
        <v>252878.38</v>
      </c>
      <c r="H46" s="8">
        <v>83357.35</v>
      </c>
      <c r="I46" s="11">
        <v>199733.14</v>
      </c>
    </row>
    <row r="47" s="1" customFormat="1" ht="30" customHeight="1" spans="1:9">
      <c r="A47" s="5" t="s">
        <v>191</v>
      </c>
      <c r="B47" s="7" t="s">
        <v>192</v>
      </c>
      <c r="C47" s="8">
        <v>2614297.67</v>
      </c>
      <c r="D47" s="8">
        <v>1517898.2</v>
      </c>
      <c r="E47" s="8">
        <v>630000</v>
      </c>
      <c r="F47" s="8"/>
      <c r="G47" s="8">
        <v>189019.16</v>
      </c>
      <c r="H47" s="8">
        <v>61520.87</v>
      </c>
      <c r="I47" s="11">
        <v>215859.44</v>
      </c>
    </row>
    <row r="48" s="1" customFormat="1" ht="22.5" customHeight="1" spans="1:9">
      <c r="A48" s="5" t="s">
        <v>193</v>
      </c>
      <c r="B48" s="7" t="s">
        <v>194</v>
      </c>
      <c r="C48" s="8">
        <v>2060963.23</v>
      </c>
      <c r="D48" s="8">
        <v>1663774.68</v>
      </c>
      <c r="E48" s="8"/>
      <c r="F48" s="8"/>
      <c r="G48" s="8">
        <v>170680.65</v>
      </c>
      <c r="H48" s="8">
        <v>56336.62</v>
      </c>
      <c r="I48" s="11">
        <v>170171.28</v>
      </c>
    </row>
    <row r="49" s="1" customFormat="1" ht="22.5" customHeight="1" spans="1:9">
      <c r="A49" s="5" t="s">
        <v>195</v>
      </c>
      <c r="B49" s="7" t="s">
        <v>196</v>
      </c>
      <c r="C49" s="8">
        <v>1311632.12</v>
      </c>
      <c r="D49" s="8">
        <v>993847.11</v>
      </c>
      <c r="E49" s="8"/>
      <c r="F49" s="8"/>
      <c r="G49" s="8">
        <v>156444.85</v>
      </c>
      <c r="H49" s="8">
        <v>53040.26</v>
      </c>
      <c r="I49" s="11">
        <v>108299.9</v>
      </c>
    </row>
    <row r="50" s="1" customFormat="1" ht="22.5" customHeight="1" spans="1:9">
      <c r="A50" s="5" t="s">
        <v>197</v>
      </c>
      <c r="B50" s="7" t="s">
        <v>198</v>
      </c>
      <c r="C50" s="8">
        <v>1353073.24</v>
      </c>
      <c r="D50" s="8">
        <v>1240000</v>
      </c>
      <c r="E50" s="8">
        <v>1240000</v>
      </c>
      <c r="F50" s="8"/>
      <c r="G50" s="8">
        <v>1351.6</v>
      </c>
      <c r="H50" s="8"/>
      <c r="I50" s="11">
        <v>111721.64</v>
      </c>
    </row>
    <row r="51" s="1" customFormat="1" ht="22.5" customHeight="1" spans="1:9">
      <c r="A51" s="5" t="s">
        <v>199</v>
      </c>
      <c r="B51" s="7" t="s">
        <v>200</v>
      </c>
      <c r="C51" s="8" t="s">
        <v>201</v>
      </c>
      <c r="D51" s="8" t="s">
        <v>202</v>
      </c>
      <c r="E51" s="8">
        <v>525840</v>
      </c>
      <c r="F51" s="8"/>
      <c r="G51" s="8" t="s">
        <v>203</v>
      </c>
      <c r="H51" s="8">
        <v>1971932.82</v>
      </c>
      <c r="I51" s="11">
        <v>5351676.16</v>
      </c>
    </row>
    <row r="52" s="1" customFormat="1" ht="22.5" customHeight="1" spans="1:9">
      <c r="A52" s="5" t="s">
        <v>204</v>
      </c>
      <c r="B52" s="7" t="s">
        <v>205</v>
      </c>
      <c r="C52" s="8" t="s">
        <v>206</v>
      </c>
      <c r="D52" s="8" t="s">
        <v>207</v>
      </c>
      <c r="E52" s="8">
        <v>4062588.75</v>
      </c>
      <c r="F52" s="8"/>
      <c r="G52" s="8">
        <v>863987.18</v>
      </c>
      <c r="H52" s="8">
        <v>442270.68</v>
      </c>
      <c r="I52" s="11">
        <v>1341357.57</v>
      </c>
    </row>
    <row r="53" s="1" customFormat="1" ht="30" customHeight="1" spans="1:9">
      <c r="A53" s="5" t="s">
        <v>208</v>
      </c>
      <c r="B53" s="7" t="s">
        <v>209</v>
      </c>
      <c r="C53" s="8">
        <v>5561837.43</v>
      </c>
      <c r="D53" s="8">
        <v>4264229.33</v>
      </c>
      <c r="E53" s="8"/>
      <c r="F53" s="8"/>
      <c r="G53" s="8">
        <v>648026.77</v>
      </c>
      <c r="H53" s="8">
        <v>190347.05</v>
      </c>
      <c r="I53" s="11">
        <v>459234.28</v>
      </c>
    </row>
    <row r="54" s="1" customFormat="1" ht="22.5" customHeight="1" spans="1:9">
      <c r="A54" s="5" t="s">
        <v>210</v>
      </c>
      <c r="B54" s="7" t="s">
        <v>211</v>
      </c>
      <c r="C54" s="8">
        <v>2790903.9</v>
      </c>
      <c r="D54" s="8">
        <v>2130898.98</v>
      </c>
      <c r="E54" s="8"/>
      <c r="F54" s="8"/>
      <c r="G54" s="8">
        <v>331831.65</v>
      </c>
      <c r="H54" s="8">
        <v>97731.66</v>
      </c>
      <c r="I54" s="11">
        <v>230441.61</v>
      </c>
    </row>
    <row r="55" s="1" customFormat="1" ht="30" customHeight="1" spans="1:9">
      <c r="A55" s="5" t="s">
        <v>212</v>
      </c>
      <c r="B55" s="7" t="s">
        <v>213</v>
      </c>
      <c r="C55" s="8">
        <v>3047066.2</v>
      </c>
      <c r="D55" s="8">
        <v>1745670.95</v>
      </c>
      <c r="E55" s="8">
        <v>720000</v>
      </c>
      <c r="F55" s="8"/>
      <c r="G55" s="8">
        <v>255717.33</v>
      </c>
      <c r="H55" s="8">
        <v>74085.3</v>
      </c>
      <c r="I55" s="11">
        <v>251592.62</v>
      </c>
    </row>
    <row r="56" s="1" customFormat="1" ht="22.5" customHeight="1" spans="1:9">
      <c r="A56" s="5" t="s">
        <v>214</v>
      </c>
      <c r="B56" s="7" t="s">
        <v>215</v>
      </c>
      <c r="C56" s="8">
        <v>2374003.05</v>
      </c>
      <c r="D56" s="8">
        <v>1892524.24</v>
      </c>
      <c r="E56" s="8"/>
      <c r="F56" s="8"/>
      <c r="G56" s="8">
        <v>220509.52</v>
      </c>
      <c r="H56" s="8">
        <v>64950.69</v>
      </c>
      <c r="I56" s="11">
        <v>196018.6</v>
      </c>
    </row>
    <row r="57" s="1" customFormat="1" ht="22.5" customHeight="1" spans="1:9">
      <c r="A57" s="5" t="s">
        <v>216</v>
      </c>
      <c r="B57" s="7" t="s">
        <v>217</v>
      </c>
      <c r="C57" s="8">
        <v>1432091.83</v>
      </c>
      <c r="D57" s="8">
        <v>1059289.49</v>
      </c>
      <c r="E57" s="8"/>
      <c r="F57" s="8"/>
      <c r="G57" s="8">
        <v>195514.42</v>
      </c>
      <c r="H57" s="8">
        <v>59041.81</v>
      </c>
      <c r="I57" s="11">
        <v>118246.11</v>
      </c>
    </row>
    <row r="58" s="1" customFormat="1" ht="22.5" customHeight="1" spans="1:9">
      <c r="A58" s="5" t="s">
        <v>218</v>
      </c>
      <c r="B58" s="7" t="s">
        <v>219</v>
      </c>
      <c r="C58" s="8">
        <v>1484015.82</v>
      </c>
      <c r="D58" s="8">
        <v>1360000</v>
      </c>
      <c r="E58" s="8">
        <v>1360000</v>
      </c>
      <c r="F58" s="8"/>
      <c r="G58" s="8">
        <v>1482.4</v>
      </c>
      <c r="H58" s="8"/>
      <c r="I58" s="11">
        <v>122533.42</v>
      </c>
    </row>
    <row r="59" s="1" customFormat="1" ht="22.5" customHeight="1" spans="1:9">
      <c r="A59" s="5" t="s">
        <v>220</v>
      </c>
      <c r="B59" s="7" t="s">
        <v>221</v>
      </c>
      <c r="C59" s="8" t="s">
        <v>222</v>
      </c>
      <c r="D59" s="8" t="s">
        <v>223</v>
      </c>
      <c r="E59" s="8">
        <v>525840</v>
      </c>
      <c r="F59" s="8"/>
      <c r="G59" s="8" t="s">
        <v>224</v>
      </c>
      <c r="H59" s="8">
        <v>1970734.41</v>
      </c>
      <c r="I59" s="11">
        <v>5348287.76</v>
      </c>
    </row>
    <row r="60" s="1" customFormat="1" ht="22.5" customHeight="1" spans="1:9">
      <c r="A60" s="5" t="s">
        <v>225</v>
      </c>
      <c r="B60" s="7" t="s">
        <v>226</v>
      </c>
      <c r="C60" s="8" t="s">
        <v>227</v>
      </c>
      <c r="D60" s="8" t="s">
        <v>228</v>
      </c>
      <c r="E60" s="8">
        <v>4062588.75</v>
      </c>
      <c r="F60" s="8"/>
      <c r="G60" s="8">
        <v>863947.4</v>
      </c>
      <c r="H60" s="8">
        <v>442261.25</v>
      </c>
      <c r="I60" s="11">
        <v>1341269.76</v>
      </c>
    </row>
    <row r="61" s="1" customFormat="1" ht="30" customHeight="1" spans="1:9">
      <c r="A61" s="5" t="s">
        <v>229</v>
      </c>
      <c r="B61" s="7" t="s">
        <v>230</v>
      </c>
      <c r="C61" s="8">
        <v>5559795.38</v>
      </c>
      <c r="D61" s="8">
        <v>4262772.3</v>
      </c>
      <c r="E61" s="8"/>
      <c r="F61" s="8"/>
      <c r="G61" s="8">
        <v>647705.03</v>
      </c>
      <c r="H61" s="8">
        <v>190252.38</v>
      </c>
      <c r="I61" s="11">
        <v>459065.67</v>
      </c>
    </row>
    <row r="62" s="1" customFormat="1" ht="22.5" customHeight="1" spans="1:9">
      <c r="A62" s="5" t="s">
        <v>231</v>
      </c>
      <c r="B62" s="7" t="s">
        <v>232</v>
      </c>
      <c r="C62" s="8">
        <v>2789591.34</v>
      </c>
      <c r="D62" s="8">
        <v>2129907.16</v>
      </c>
      <c r="E62" s="8"/>
      <c r="F62" s="8"/>
      <c r="G62" s="8">
        <v>331667.6</v>
      </c>
      <c r="H62" s="8">
        <v>97683.35</v>
      </c>
      <c r="I62" s="11">
        <v>230333.23</v>
      </c>
    </row>
    <row r="63" s="1" customFormat="1" ht="30" customHeight="1" spans="1:9">
      <c r="A63" s="5" t="s">
        <v>233</v>
      </c>
      <c r="B63" s="7" t="s">
        <v>234</v>
      </c>
      <c r="C63" s="8">
        <v>3045556.11</v>
      </c>
      <c r="D63" s="8">
        <v>1744501.72</v>
      </c>
      <c r="E63" s="8">
        <v>720000</v>
      </c>
      <c r="F63" s="8"/>
      <c r="G63" s="8">
        <v>255549.81</v>
      </c>
      <c r="H63" s="8">
        <v>74036.64</v>
      </c>
      <c r="I63" s="11">
        <v>251467.94</v>
      </c>
    </row>
    <row r="64" s="1" customFormat="1" ht="22.5" customHeight="1" spans="1:9">
      <c r="A64" s="5" t="s">
        <v>235</v>
      </c>
      <c r="B64" s="7" t="s">
        <v>236</v>
      </c>
      <c r="C64" s="8">
        <v>2372707.36</v>
      </c>
      <c r="D64" s="8">
        <v>1891230.19</v>
      </c>
      <c r="E64" s="8"/>
      <c r="F64" s="8"/>
      <c r="G64" s="8">
        <v>220585.91</v>
      </c>
      <c r="H64" s="8">
        <v>64979.64</v>
      </c>
      <c r="I64" s="11">
        <v>195911.62</v>
      </c>
    </row>
    <row r="65" s="1" customFormat="1" ht="22.5" customHeight="1" spans="1:9">
      <c r="A65" s="5" t="s">
        <v>237</v>
      </c>
      <c r="B65" s="7" t="s">
        <v>238</v>
      </c>
      <c r="C65" s="8">
        <v>1431568.29</v>
      </c>
      <c r="D65" s="8">
        <v>1058912.54</v>
      </c>
      <c r="E65" s="8"/>
      <c r="F65" s="8"/>
      <c r="G65" s="8">
        <v>195434.69</v>
      </c>
      <c r="H65" s="8">
        <v>59018.17</v>
      </c>
      <c r="I65" s="11">
        <v>118202.89</v>
      </c>
    </row>
    <row r="66" s="1" customFormat="1" ht="22.5" customHeight="1" spans="1:9">
      <c r="A66" s="5" t="s">
        <v>239</v>
      </c>
      <c r="B66" s="7" t="s">
        <v>240</v>
      </c>
      <c r="C66" s="8">
        <v>1484015.82</v>
      </c>
      <c r="D66" s="8">
        <v>1360000</v>
      </c>
      <c r="E66" s="8">
        <v>1360000</v>
      </c>
      <c r="F66" s="8"/>
      <c r="G66" s="8">
        <v>1482.4</v>
      </c>
      <c r="H66" s="8"/>
      <c r="I66" s="11">
        <v>122533.42</v>
      </c>
    </row>
    <row r="67" s="1" customFormat="1" ht="22.5" customHeight="1" spans="1:9">
      <c r="A67" s="5" t="s">
        <v>241</v>
      </c>
      <c r="B67" s="7" t="s">
        <v>242</v>
      </c>
      <c r="C67" s="8" t="s">
        <v>243</v>
      </c>
      <c r="D67" s="8" t="s">
        <v>244</v>
      </c>
      <c r="E67" s="8">
        <v>328650</v>
      </c>
      <c r="F67" s="8"/>
      <c r="G67" s="8">
        <v>8324894.23</v>
      </c>
      <c r="H67" s="8">
        <v>1130326.73</v>
      </c>
      <c r="I67" s="11">
        <v>3123498.58</v>
      </c>
    </row>
    <row r="68" s="1" customFormat="1" ht="22.5" customHeight="1" spans="1:9">
      <c r="A68" s="5" t="s">
        <v>245</v>
      </c>
      <c r="B68" s="7" t="s">
        <v>246</v>
      </c>
      <c r="C68" s="8" t="s">
        <v>247</v>
      </c>
      <c r="D68" s="8">
        <v>8373096.51</v>
      </c>
      <c r="E68" s="8">
        <v>2627596.87</v>
      </c>
      <c r="F68" s="8"/>
      <c r="G68" s="8">
        <v>570608.1</v>
      </c>
      <c r="H68" s="8">
        <v>282537.68</v>
      </c>
      <c r="I68" s="11">
        <v>830361.81</v>
      </c>
    </row>
    <row r="69" s="1" customFormat="1" ht="30" customHeight="1" spans="1:9">
      <c r="A69" s="5" t="s">
        <v>248</v>
      </c>
      <c r="B69" s="7" t="s">
        <v>249</v>
      </c>
      <c r="C69" s="8">
        <v>3214047.05</v>
      </c>
      <c r="D69" s="8">
        <v>2472680.64</v>
      </c>
      <c r="E69" s="8"/>
      <c r="F69" s="8"/>
      <c r="G69" s="8">
        <v>367940.53</v>
      </c>
      <c r="H69" s="8">
        <v>108045.85</v>
      </c>
      <c r="I69" s="11">
        <v>265380.03</v>
      </c>
    </row>
    <row r="70" s="1" customFormat="1" ht="22.5" customHeight="1" spans="1:9">
      <c r="A70" s="5" t="s">
        <v>250</v>
      </c>
      <c r="B70" s="7" t="s">
        <v>251</v>
      </c>
      <c r="C70" s="8">
        <v>1673443.81</v>
      </c>
      <c r="D70" s="8">
        <v>1284270.84</v>
      </c>
      <c r="E70" s="8"/>
      <c r="F70" s="8"/>
      <c r="G70" s="8">
        <v>193905.94</v>
      </c>
      <c r="H70" s="8">
        <v>57092.77</v>
      </c>
      <c r="I70" s="11">
        <v>138174.26</v>
      </c>
    </row>
    <row r="71" s="1" customFormat="1" ht="30" customHeight="1" spans="1:9">
      <c r="A71" s="5" t="s">
        <v>252</v>
      </c>
      <c r="B71" s="7" t="s">
        <v>253</v>
      </c>
      <c r="C71" s="8">
        <v>1778934.79</v>
      </c>
      <c r="D71" s="8">
        <v>994915.69</v>
      </c>
      <c r="E71" s="8">
        <v>450000</v>
      </c>
      <c r="F71" s="8"/>
      <c r="G71" s="8">
        <v>145108.23</v>
      </c>
      <c r="H71" s="8">
        <v>42026.35</v>
      </c>
      <c r="I71" s="11">
        <v>146884.52</v>
      </c>
    </row>
    <row r="72" s="1" customFormat="1" ht="22.5" customHeight="1" spans="1:9">
      <c r="A72" s="5" t="s">
        <v>254</v>
      </c>
      <c r="B72" s="7" t="s">
        <v>255</v>
      </c>
      <c r="C72" s="8">
        <v>1514660.4</v>
      </c>
      <c r="D72" s="8">
        <v>1208504.74</v>
      </c>
      <c r="E72" s="8"/>
      <c r="F72" s="8"/>
      <c r="G72" s="8">
        <v>139892.82</v>
      </c>
      <c r="H72" s="8">
        <v>41199.14</v>
      </c>
      <c r="I72" s="11">
        <v>125063.7</v>
      </c>
    </row>
    <row r="73" s="1" customFormat="1" ht="22.5" customHeight="1" spans="1:9">
      <c r="A73" s="5" t="s">
        <v>256</v>
      </c>
      <c r="B73" s="7" t="s">
        <v>257</v>
      </c>
      <c r="C73" s="8">
        <v>841439.48</v>
      </c>
      <c r="D73" s="8">
        <v>624487.41</v>
      </c>
      <c r="E73" s="8"/>
      <c r="F73" s="8"/>
      <c r="G73" s="8">
        <v>113254.15</v>
      </c>
      <c r="H73" s="8">
        <v>34221.27</v>
      </c>
      <c r="I73" s="11">
        <v>69476.65</v>
      </c>
    </row>
    <row r="74" s="1" customFormat="1" ht="22.5" customHeight="1" spans="1:9">
      <c r="A74" s="5" t="s">
        <v>258</v>
      </c>
      <c r="B74" s="7" t="s">
        <v>259</v>
      </c>
      <c r="C74" s="8">
        <v>763831.67</v>
      </c>
      <c r="D74" s="8">
        <v>700000</v>
      </c>
      <c r="E74" s="8">
        <v>700000</v>
      </c>
      <c r="F74" s="8"/>
      <c r="G74" s="8">
        <v>763</v>
      </c>
      <c r="H74" s="8"/>
      <c r="I74" s="11">
        <v>63068.67</v>
      </c>
    </row>
    <row r="75" s="1" customFormat="1" ht="22.5" customHeight="1" spans="1:9">
      <c r="A75" s="5" t="s">
        <v>260</v>
      </c>
      <c r="B75" s="7" t="s">
        <v>261</v>
      </c>
      <c r="C75" s="8" t="s">
        <v>262</v>
      </c>
      <c r="D75" s="8" t="s">
        <v>263</v>
      </c>
      <c r="E75" s="8">
        <v>460110</v>
      </c>
      <c r="F75" s="8"/>
      <c r="G75" s="8" t="s">
        <v>264</v>
      </c>
      <c r="H75" s="8">
        <v>1719969.14</v>
      </c>
      <c r="I75" s="11">
        <v>4690833.23</v>
      </c>
    </row>
    <row r="76" s="1" customFormat="1" ht="22.5" customHeight="1" spans="1:9">
      <c r="A76" s="5" t="s">
        <v>265</v>
      </c>
      <c r="B76" s="7" t="s">
        <v>266</v>
      </c>
      <c r="C76" s="8" t="s">
        <v>267</v>
      </c>
      <c r="D76" s="8" t="s">
        <v>268</v>
      </c>
      <c r="E76" s="8">
        <v>3562880.61</v>
      </c>
      <c r="F76" s="8"/>
      <c r="G76" s="8">
        <v>790101.27</v>
      </c>
      <c r="H76" s="8">
        <v>387969.66</v>
      </c>
      <c r="I76" s="11">
        <v>1179552.19</v>
      </c>
    </row>
    <row r="77" s="1" customFormat="1" ht="30" customHeight="1" spans="1:9">
      <c r="A77" s="5" t="s">
        <v>269</v>
      </c>
      <c r="B77" s="7" t="s">
        <v>270</v>
      </c>
      <c r="C77" s="8">
        <v>4780146.14</v>
      </c>
      <c r="D77" s="8">
        <v>3736672.35</v>
      </c>
      <c r="E77" s="8"/>
      <c r="F77" s="8"/>
      <c r="G77" s="8">
        <v>487996.6</v>
      </c>
      <c r="H77" s="8">
        <v>160786.22</v>
      </c>
      <c r="I77" s="11">
        <v>394690.97</v>
      </c>
    </row>
    <row r="78" s="1" customFormat="1" ht="22.5" customHeight="1" spans="1:9">
      <c r="A78" s="5" t="s">
        <v>271</v>
      </c>
      <c r="B78" s="7" t="s">
        <v>272</v>
      </c>
      <c r="C78" s="8">
        <v>2421388.68</v>
      </c>
      <c r="D78" s="8">
        <v>1885772.68</v>
      </c>
      <c r="E78" s="8"/>
      <c r="F78" s="8"/>
      <c r="G78" s="8">
        <v>252287.18</v>
      </c>
      <c r="H78" s="8">
        <v>83397.64</v>
      </c>
      <c r="I78" s="11">
        <v>199931.18</v>
      </c>
    </row>
    <row r="79" s="1" customFormat="1" ht="30" customHeight="1" spans="1:9">
      <c r="A79" s="5" t="s">
        <v>273</v>
      </c>
      <c r="B79" s="7" t="s">
        <v>274</v>
      </c>
      <c r="C79" s="8">
        <v>2642866.31</v>
      </c>
      <c r="D79" s="8">
        <v>1538635.14</v>
      </c>
      <c r="E79" s="8">
        <v>630000</v>
      </c>
      <c r="F79" s="8"/>
      <c r="G79" s="8">
        <v>193141.58</v>
      </c>
      <c r="H79" s="8">
        <v>62871.27</v>
      </c>
      <c r="I79" s="11">
        <v>218218.32</v>
      </c>
    </row>
    <row r="80" s="1" customFormat="1" ht="22.5" customHeight="1" spans="1:9">
      <c r="A80" s="5" t="s">
        <v>275</v>
      </c>
      <c r="B80" s="7" t="s">
        <v>276</v>
      </c>
      <c r="C80" s="8">
        <v>2063285.64</v>
      </c>
      <c r="D80" s="8">
        <v>1665622.64</v>
      </c>
      <c r="E80" s="8"/>
      <c r="F80" s="8"/>
      <c r="G80" s="8">
        <v>170893.11</v>
      </c>
      <c r="H80" s="8">
        <v>56406.86</v>
      </c>
      <c r="I80" s="11">
        <v>170363.03</v>
      </c>
    </row>
    <row r="81" s="1" customFormat="1" ht="22.5" customHeight="1" spans="1:9">
      <c r="A81" s="5" t="s">
        <v>277</v>
      </c>
      <c r="B81" s="7" t="s">
        <v>278</v>
      </c>
      <c r="C81" s="8">
        <v>1312988.48</v>
      </c>
      <c r="D81" s="8">
        <v>994847.74</v>
      </c>
      <c r="E81" s="8"/>
      <c r="F81" s="8"/>
      <c r="G81" s="8">
        <v>156627.77</v>
      </c>
      <c r="H81" s="8">
        <v>53101.08</v>
      </c>
      <c r="I81" s="11">
        <v>108411.89</v>
      </c>
    </row>
    <row r="82" s="1" customFormat="1" ht="22.5" customHeight="1" spans="1:9">
      <c r="A82" s="5" t="s">
        <v>279</v>
      </c>
      <c r="B82" s="7" t="s">
        <v>280</v>
      </c>
      <c r="C82" s="8">
        <v>1353073.24</v>
      </c>
      <c r="D82" s="8">
        <v>1240000</v>
      </c>
      <c r="E82" s="8">
        <v>1240000</v>
      </c>
      <c r="F82" s="8"/>
      <c r="G82" s="8">
        <v>1351.6</v>
      </c>
      <c r="H82" s="8"/>
      <c r="I82" s="11">
        <v>111721.64</v>
      </c>
    </row>
    <row r="83" s="1" customFormat="1" ht="22.5" customHeight="1" spans="1:9">
      <c r="A83" s="5" t="s">
        <v>281</v>
      </c>
      <c r="B83" s="7" t="s">
        <v>282</v>
      </c>
      <c r="C83" s="8" t="s">
        <v>283</v>
      </c>
      <c r="D83" s="8" t="s">
        <v>284</v>
      </c>
      <c r="E83" s="8">
        <v>328650</v>
      </c>
      <c r="F83" s="8"/>
      <c r="G83" s="8">
        <v>8263706.39</v>
      </c>
      <c r="H83" s="8">
        <v>1122843.27</v>
      </c>
      <c r="I83" s="11">
        <v>3101944.81</v>
      </c>
    </row>
    <row r="84" s="1" customFormat="1" ht="22.5" customHeight="1" spans="1:9">
      <c r="A84" s="5" t="s">
        <v>285</v>
      </c>
      <c r="B84" s="7" t="s">
        <v>286</v>
      </c>
      <c r="C84" s="8" t="s">
        <v>287</v>
      </c>
      <c r="D84" s="8">
        <v>8367249.88</v>
      </c>
      <c r="E84" s="8">
        <v>2627596.87</v>
      </c>
      <c r="F84" s="8"/>
      <c r="G84" s="8">
        <v>570220.27</v>
      </c>
      <c r="H84" s="8">
        <v>282478.18</v>
      </c>
      <c r="I84" s="11">
        <v>829795.35</v>
      </c>
    </row>
    <row r="85" s="1" customFormat="1" ht="30" customHeight="1" spans="1:9">
      <c r="A85" s="5" t="s">
        <v>288</v>
      </c>
      <c r="B85" s="7" t="s">
        <v>289</v>
      </c>
      <c r="C85" s="8">
        <v>3202092.85</v>
      </c>
      <c r="D85" s="8">
        <v>2464155.58</v>
      </c>
      <c r="E85" s="8"/>
      <c r="F85" s="8"/>
      <c r="G85" s="8">
        <v>366053.55</v>
      </c>
      <c r="H85" s="8">
        <v>107490.73</v>
      </c>
      <c r="I85" s="11">
        <v>264392.99</v>
      </c>
    </row>
    <row r="86" s="1" customFormat="1" ht="22.5" customHeight="1" spans="1:9">
      <c r="A86" s="5" t="s">
        <v>290</v>
      </c>
      <c r="B86" s="7" t="s">
        <v>291</v>
      </c>
      <c r="C86" s="8">
        <v>1615569.15</v>
      </c>
      <c r="D86" s="8">
        <v>1233315.53</v>
      </c>
      <c r="E86" s="8"/>
      <c r="F86" s="8"/>
      <c r="G86" s="8">
        <v>192240.73</v>
      </c>
      <c r="H86" s="8">
        <v>56617.27</v>
      </c>
      <c r="I86" s="11">
        <v>133395.62</v>
      </c>
    </row>
    <row r="87" s="1" customFormat="1" ht="30" customHeight="1" spans="1:9">
      <c r="A87" s="5" t="s">
        <v>292</v>
      </c>
      <c r="B87" s="7" t="s">
        <v>293</v>
      </c>
      <c r="C87" s="8">
        <v>1743721.24</v>
      </c>
      <c r="D87" s="8">
        <v>970092.54</v>
      </c>
      <c r="E87" s="8">
        <v>450000</v>
      </c>
      <c r="F87" s="8"/>
      <c r="G87" s="8">
        <v>139313.1</v>
      </c>
      <c r="H87" s="8">
        <v>40338.62</v>
      </c>
      <c r="I87" s="11">
        <v>143976.98</v>
      </c>
    </row>
    <row r="88" s="1" customFormat="1" ht="22.5" customHeight="1" spans="1:9">
      <c r="A88" s="5" t="s">
        <v>294</v>
      </c>
      <c r="B88" s="7" t="s">
        <v>295</v>
      </c>
      <c r="C88" s="8">
        <v>1493305.76</v>
      </c>
      <c r="D88" s="8">
        <v>1194030.43</v>
      </c>
      <c r="E88" s="8"/>
      <c r="F88" s="8"/>
      <c r="G88" s="8">
        <v>135944.36</v>
      </c>
      <c r="H88" s="8">
        <v>40030.49</v>
      </c>
      <c r="I88" s="11">
        <v>123300.48</v>
      </c>
    </row>
    <row r="89" s="1" customFormat="1" ht="22.5" customHeight="1" spans="1:9">
      <c r="A89" s="5" t="s">
        <v>296</v>
      </c>
      <c r="B89" s="7" t="s">
        <v>297</v>
      </c>
      <c r="C89" s="8">
        <v>838019.29</v>
      </c>
      <c r="D89" s="8">
        <v>622049.44</v>
      </c>
      <c r="E89" s="8"/>
      <c r="F89" s="8"/>
      <c r="G89" s="8">
        <v>112714.18</v>
      </c>
      <c r="H89" s="8">
        <v>34061.42</v>
      </c>
      <c r="I89" s="11">
        <v>69194.25</v>
      </c>
    </row>
    <row r="90" s="1" customFormat="1" ht="22.5" customHeight="1" spans="1:9">
      <c r="A90" s="5" t="s">
        <v>298</v>
      </c>
      <c r="B90" s="7" t="s">
        <v>299</v>
      </c>
      <c r="C90" s="8">
        <v>763831.67</v>
      </c>
      <c r="D90" s="8">
        <v>700000</v>
      </c>
      <c r="E90" s="8">
        <v>700000</v>
      </c>
      <c r="F90" s="8"/>
      <c r="G90" s="8">
        <v>763</v>
      </c>
      <c r="H90" s="8"/>
      <c r="I90" s="11">
        <v>63068.67</v>
      </c>
    </row>
    <row r="91" s="1" customFormat="1" ht="22.5" customHeight="1" spans="1:9">
      <c r="A91" s="5" t="s">
        <v>300</v>
      </c>
      <c r="B91" s="7" t="s">
        <v>301</v>
      </c>
      <c r="C91" s="8">
        <v>1122488.2</v>
      </c>
      <c r="D91" s="8">
        <v>780651.58</v>
      </c>
      <c r="E91" s="8"/>
      <c r="F91" s="8"/>
      <c r="G91" s="8">
        <v>210735.04</v>
      </c>
      <c r="H91" s="8">
        <v>38419.07</v>
      </c>
      <c r="I91" s="11">
        <v>92682.51</v>
      </c>
    </row>
    <row r="92" s="1" customFormat="1" ht="22.5" customHeight="1" spans="1:9">
      <c r="A92" s="5" t="s">
        <v>302</v>
      </c>
      <c r="B92" s="7" t="s">
        <v>303</v>
      </c>
      <c r="C92" s="8">
        <v>68162.58</v>
      </c>
      <c r="D92" s="8">
        <v>53821.32</v>
      </c>
      <c r="E92" s="8"/>
      <c r="F92" s="8"/>
      <c r="G92" s="8">
        <v>6270.43</v>
      </c>
      <c r="H92" s="8">
        <v>2442.73</v>
      </c>
      <c r="I92" s="11">
        <v>5628.1</v>
      </c>
    </row>
    <row r="93" s="1" customFormat="1" ht="22.5" customHeight="1" spans="1:9">
      <c r="A93" s="5" t="s">
        <v>304</v>
      </c>
      <c r="B93" s="7" t="s">
        <v>305</v>
      </c>
      <c r="C93" s="8">
        <v>160932.7</v>
      </c>
      <c r="D93" s="8">
        <v>126962.12</v>
      </c>
      <c r="E93" s="8"/>
      <c r="F93" s="8"/>
      <c r="G93" s="8">
        <v>14401.74</v>
      </c>
      <c r="H93" s="8">
        <v>6280.82</v>
      </c>
      <c r="I93" s="11">
        <v>13288.02</v>
      </c>
    </row>
    <row r="94" s="1" customFormat="1" ht="22.5" customHeight="1" spans="1:9">
      <c r="A94" s="5" t="s">
        <v>306</v>
      </c>
      <c r="B94" s="7" t="s">
        <v>307</v>
      </c>
      <c r="C94" s="8">
        <v>51632.23</v>
      </c>
      <c r="D94" s="8">
        <v>42768.61</v>
      </c>
      <c r="E94" s="8"/>
      <c r="F94" s="8"/>
      <c r="G94" s="8">
        <v>3206.52</v>
      </c>
      <c r="H94" s="8">
        <v>1393.89</v>
      </c>
      <c r="I94" s="11">
        <v>4263.21</v>
      </c>
    </row>
    <row r="95" s="1" customFormat="1" ht="22.5" customHeight="1" spans="1:9">
      <c r="A95" s="5" t="s">
        <v>308</v>
      </c>
      <c r="B95" s="7" t="s">
        <v>309</v>
      </c>
      <c r="C95" s="8">
        <v>28638.03</v>
      </c>
      <c r="D95" s="8">
        <v>21713.28</v>
      </c>
      <c r="E95" s="8"/>
      <c r="F95" s="8"/>
      <c r="G95" s="8">
        <v>3170.7</v>
      </c>
      <c r="H95" s="8">
        <v>1389.44</v>
      </c>
      <c r="I95" s="11">
        <v>2364.61</v>
      </c>
    </row>
    <row r="96" s="1" customFormat="1" ht="22.5" customHeight="1" spans="1:9">
      <c r="A96" s="5" t="s">
        <v>310</v>
      </c>
      <c r="B96" s="7" t="s">
        <v>311</v>
      </c>
      <c r="C96" s="8">
        <v>29909.77</v>
      </c>
      <c r="D96" s="8">
        <v>24014.74</v>
      </c>
      <c r="E96" s="8"/>
      <c r="F96" s="8"/>
      <c r="G96" s="8">
        <v>2374.06</v>
      </c>
      <c r="H96" s="8">
        <v>1051.36</v>
      </c>
      <c r="I96" s="11">
        <v>2469.61</v>
      </c>
    </row>
    <row r="97" s="1" customFormat="1" ht="22.5" customHeight="1" spans="1:9">
      <c r="A97" s="5" t="s">
        <v>312</v>
      </c>
      <c r="B97" s="7" t="s">
        <v>313</v>
      </c>
      <c r="C97" s="8">
        <v>109118.81</v>
      </c>
      <c r="D97" s="8">
        <v>100000</v>
      </c>
      <c r="E97" s="8">
        <v>100000</v>
      </c>
      <c r="F97" s="8"/>
      <c r="G97" s="8">
        <v>109</v>
      </c>
      <c r="H97" s="8"/>
      <c r="I97" s="11">
        <v>9009.81</v>
      </c>
    </row>
    <row r="98" s="1" customFormat="1" ht="22.5" customHeight="1" spans="1:9">
      <c r="A98" s="5" t="s">
        <v>314</v>
      </c>
      <c r="B98" s="7" t="s">
        <v>315</v>
      </c>
      <c r="C98" s="8">
        <v>1119683.1</v>
      </c>
      <c r="D98" s="8">
        <v>841436.87</v>
      </c>
      <c r="E98" s="8"/>
      <c r="F98" s="8"/>
      <c r="G98" s="8">
        <v>153867.44</v>
      </c>
      <c r="H98" s="8">
        <v>31927.89</v>
      </c>
      <c r="I98" s="11">
        <v>92450.9</v>
      </c>
    </row>
    <row r="99" s="1" customFormat="1" ht="22.5" customHeight="1" spans="1:9">
      <c r="A99" s="5" t="s">
        <v>316</v>
      </c>
      <c r="B99" s="7" t="s">
        <v>317</v>
      </c>
      <c r="C99" s="8">
        <v>62481.03</v>
      </c>
      <c r="D99" s="8">
        <v>37444.6</v>
      </c>
      <c r="E99" s="8"/>
      <c r="F99" s="8"/>
      <c r="G99" s="8">
        <v>17080.6</v>
      </c>
      <c r="H99" s="8">
        <v>2796.85</v>
      </c>
      <c r="I99" s="11">
        <v>5158.98</v>
      </c>
    </row>
    <row r="100" s="1" customFormat="1" ht="22.5" customHeight="1" spans="1:9">
      <c r="A100" s="5" t="s">
        <v>318</v>
      </c>
      <c r="B100" s="7" t="s">
        <v>319</v>
      </c>
      <c r="C100" s="8">
        <v>40881.09</v>
      </c>
      <c r="D100" s="8">
        <v>32070.87</v>
      </c>
      <c r="E100" s="8"/>
      <c r="F100" s="8"/>
      <c r="G100" s="8">
        <v>3923.6</v>
      </c>
      <c r="H100" s="8">
        <v>1511.12</v>
      </c>
      <c r="I100" s="11">
        <v>3375.5</v>
      </c>
    </row>
    <row r="101" s="1" customFormat="1" ht="22.5" customHeight="1" spans="1:9">
      <c r="A101" s="5" t="s">
        <v>320</v>
      </c>
      <c r="B101" s="7" t="s">
        <v>321</v>
      </c>
      <c r="C101" s="8">
        <v>98486.03</v>
      </c>
      <c r="D101" s="8">
        <v>77688.96</v>
      </c>
      <c r="E101" s="8"/>
      <c r="F101" s="8"/>
      <c r="G101" s="8">
        <v>8820.28</v>
      </c>
      <c r="H101" s="8">
        <v>3844.92</v>
      </c>
      <c r="I101" s="11">
        <v>8131.87</v>
      </c>
    </row>
    <row r="102" s="1" customFormat="1" ht="22.5" customHeight="1" spans="1:9">
      <c r="A102" s="5" t="s">
        <v>322</v>
      </c>
      <c r="B102" s="7" t="s">
        <v>323</v>
      </c>
      <c r="C102" s="8">
        <v>31356.16</v>
      </c>
      <c r="D102" s="8">
        <v>25965.87</v>
      </c>
      <c r="E102" s="8"/>
      <c r="F102" s="8"/>
      <c r="G102" s="8">
        <v>1952.45</v>
      </c>
      <c r="H102" s="8">
        <v>848.8</v>
      </c>
      <c r="I102" s="11">
        <v>2589.04</v>
      </c>
    </row>
    <row r="103" s="1" customFormat="1" ht="22.5" customHeight="1" spans="1:9">
      <c r="A103" s="5" t="s">
        <v>324</v>
      </c>
      <c r="B103" s="7" t="s">
        <v>325</v>
      </c>
      <c r="C103" s="8">
        <v>18517.11</v>
      </c>
      <c r="D103" s="8">
        <v>14120.24</v>
      </c>
      <c r="E103" s="8"/>
      <c r="F103" s="8"/>
      <c r="G103" s="8">
        <v>1993.87</v>
      </c>
      <c r="H103" s="8">
        <v>874.06</v>
      </c>
      <c r="I103" s="11">
        <v>1528.94</v>
      </c>
    </row>
    <row r="104" s="1" customFormat="1" ht="22.5" customHeight="1" spans="1:9">
      <c r="A104" s="5" t="s">
        <v>326</v>
      </c>
      <c r="B104" s="7" t="s">
        <v>327</v>
      </c>
      <c r="C104" s="8">
        <v>17735.34</v>
      </c>
      <c r="D104" s="8">
        <v>14247.88</v>
      </c>
      <c r="E104" s="8"/>
      <c r="F104" s="8"/>
      <c r="G104" s="8">
        <v>1399.57</v>
      </c>
      <c r="H104" s="8">
        <v>623.5</v>
      </c>
      <c r="I104" s="11">
        <v>1464.39</v>
      </c>
    </row>
    <row r="105" s="1" customFormat="1" ht="22.5" customHeight="1" spans="1:9">
      <c r="A105" s="5" t="s">
        <v>328</v>
      </c>
      <c r="B105" s="7" t="s">
        <v>329</v>
      </c>
      <c r="C105" s="8">
        <v>1087402.78</v>
      </c>
      <c r="D105" s="8">
        <v>814087.06</v>
      </c>
      <c r="E105" s="8"/>
      <c r="F105" s="8"/>
      <c r="G105" s="8">
        <v>152327.15</v>
      </c>
      <c r="H105" s="8">
        <v>31203.02</v>
      </c>
      <c r="I105" s="11">
        <v>89785.55</v>
      </c>
    </row>
    <row r="106" s="1" customFormat="1" ht="22.5" customHeight="1" spans="1:9">
      <c r="A106" s="5" t="s">
        <v>330</v>
      </c>
      <c r="B106" s="7" t="s">
        <v>331</v>
      </c>
      <c r="C106" s="8">
        <v>121920.6</v>
      </c>
      <c r="D106" s="8">
        <v>85730.62</v>
      </c>
      <c r="E106" s="8"/>
      <c r="F106" s="8"/>
      <c r="G106" s="8">
        <v>20939.07</v>
      </c>
      <c r="H106" s="8">
        <v>5184.07</v>
      </c>
      <c r="I106" s="11">
        <v>10066.84</v>
      </c>
    </row>
    <row r="107" s="1" customFormat="1" ht="22.5" customHeight="1" spans="1:9">
      <c r="A107" s="5" t="s">
        <v>332</v>
      </c>
      <c r="B107" s="7" t="s">
        <v>333</v>
      </c>
      <c r="C107" s="8">
        <v>31580.68</v>
      </c>
      <c r="D107" s="8">
        <v>26151.72</v>
      </c>
      <c r="E107" s="8"/>
      <c r="F107" s="8"/>
      <c r="G107" s="8">
        <v>1966.48</v>
      </c>
      <c r="H107" s="8">
        <v>854.9</v>
      </c>
      <c r="I107" s="11">
        <v>2607.58</v>
      </c>
    </row>
    <row r="108" s="1" customFormat="1" ht="22.5" customHeight="1" spans="1:9">
      <c r="A108" s="5" t="s">
        <v>334</v>
      </c>
      <c r="B108" s="7" t="s">
        <v>335</v>
      </c>
      <c r="C108" s="8">
        <v>17489.25</v>
      </c>
      <c r="D108" s="8">
        <v>13366</v>
      </c>
      <c r="E108" s="8"/>
      <c r="F108" s="8"/>
      <c r="G108" s="8">
        <v>1862.63</v>
      </c>
      <c r="H108" s="8">
        <v>816.55</v>
      </c>
      <c r="I108" s="11">
        <v>1444.07</v>
      </c>
    </row>
    <row r="109" s="1" customFormat="1" ht="22.5" customHeight="1" spans="1:9">
      <c r="A109" s="5" t="s">
        <v>336</v>
      </c>
      <c r="B109" s="7" t="s">
        <v>337</v>
      </c>
      <c r="C109" s="8">
        <v>17784.37</v>
      </c>
      <c r="D109" s="8">
        <v>14286.6</v>
      </c>
      <c r="E109" s="8"/>
      <c r="F109" s="8"/>
      <c r="G109" s="8">
        <v>1403.93</v>
      </c>
      <c r="H109" s="8">
        <v>625.41</v>
      </c>
      <c r="I109" s="11">
        <v>1468.43</v>
      </c>
    </row>
    <row r="110" s="1" customFormat="1" ht="30" customHeight="1" spans="1:9">
      <c r="A110" s="5" t="s">
        <v>338</v>
      </c>
      <c r="B110" s="7" t="s">
        <v>339</v>
      </c>
      <c r="C110" s="8">
        <v>235487.79</v>
      </c>
      <c r="D110" s="8">
        <v>159940.72</v>
      </c>
      <c r="E110" s="8"/>
      <c r="F110" s="8"/>
      <c r="G110" s="8">
        <v>47879.01</v>
      </c>
      <c r="H110" s="8">
        <v>8224.11</v>
      </c>
      <c r="I110" s="11">
        <v>19443.95</v>
      </c>
    </row>
    <row r="111" s="1" customFormat="1" ht="30" customHeight="1" spans="1:9">
      <c r="A111" s="5" t="s">
        <v>340</v>
      </c>
      <c r="B111" s="7" t="s">
        <v>341</v>
      </c>
      <c r="C111" s="8">
        <v>115059.64</v>
      </c>
      <c r="D111" s="8">
        <v>94154.2</v>
      </c>
      <c r="E111" s="8"/>
      <c r="F111" s="8"/>
      <c r="G111" s="8">
        <v>9944.4</v>
      </c>
      <c r="H111" s="8">
        <v>1460.7</v>
      </c>
      <c r="I111" s="11">
        <v>9500.34</v>
      </c>
    </row>
    <row r="112" s="1" customFormat="1" ht="30" customHeight="1" spans="1:9">
      <c r="A112" s="5" t="s">
        <v>342</v>
      </c>
      <c r="B112" s="7" t="s">
        <v>343</v>
      </c>
      <c r="C112" s="8">
        <v>429558.2</v>
      </c>
      <c r="D112" s="8">
        <v>369207.4</v>
      </c>
      <c r="E112" s="8"/>
      <c r="F112" s="8"/>
      <c r="G112" s="8">
        <v>17403.93</v>
      </c>
      <c r="H112" s="8">
        <v>7478.76</v>
      </c>
      <c r="I112" s="11">
        <v>35468.11</v>
      </c>
    </row>
    <row r="113" s="1" customFormat="1" ht="22.5" customHeight="1" spans="1:9">
      <c r="A113" s="5" t="s">
        <v>344</v>
      </c>
      <c r="B113" s="7" t="s">
        <v>345</v>
      </c>
      <c r="C113" s="8" t="s">
        <v>346</v>
      </c>
      <c r="D113" s="8" t="s">
        <v>347</v>
      </c>
      <c r="E113" s="8">
        <v>700000</v>
      </c>
      <c r="F113" s="8">
        <v>57100000</v>
      </c>
      <c r="G113" s="8" t="s">
        <v>348</v>
      </c>
      <c r="H113" s="8">
        <v>6317352.04</v>
      </c>
      <c r="I113" s="11" t="s">
        <v>349</v>
      </c>
    </row>
    <row r="114" s="1" customFormat="1" ht="22.5" customHeight="1" spans="1:9">
      <c r="A114" s="5" t="s">
        <v>350</v>
      </c>
      <c r="B114" s="7" t="s">
        <v>351</v>
      </c>
      <c r="C114" s="8" t="s">
        <v>352</v>
      </c>
      <c r="D114" s="8">
        <v>7427277.51</v>
      </c>
      <c r="E114" s="8">
        <v>520018.92</v>
      </c>
      <c r="F114" s="8"/>
      <c r="G114" s="8">
        <v>1789761.48</v>
      </c>
      <c r="H114" s="8">
        <v>456860.15</v>
      </c>
      <c r="I114" s="11">
        <v>917452.63</v>
      </c>
    </row>
    <row r="115" s="1" customFormat="1" ht="22.5" customHeight="1" spans="1:9">
      <c r="A115" s="5" t="s">
        <v>353</v>
      </c>
      <c r="B115" s="7" t="s">
        <v>354</v>
      </c>
      <c r="C115" s="8">
        <v>5742780.53</v>
      </c>
      <c r="D115" s="8">
        <v>4377169.08</v>
      </c>
      <c r="E115" s="8">
        <v>520018.92</v>
      </c>
      <c r="F115" s="8"/>
      <c r="G115" s="8">
        <v>295524.79</v>
      </c>
      <c r="H115" s="8">
        <v>75893.2</v>
      </c>
      <c r="I115" s="11">
        <v>474174.54</v>
      </c>
    </row>
    <row r="116" s="1" customFormat="1" ht="22.5" customHeight="1" spans="1:9">
      <c r="A116" s="5" t="s">
        <v>355</v>
      </c>
      <c r="B116" s="7" t="s">
        <v>356</v>
      </c>
      <c r="C116" s="8" t="s">
        <v>357</v>
      </c>
      <c r="D116" s="8" t="s">
        <v>358</v>
      </c>
      <c r="E116" s="8">
        <v>520018.92</v>
      </c>
      <c r="F116" s="8"/>
      <c r="G116" s="8">
        <v>1602345.21</v>
      </c>
      <c r="H116" s="8">
        <v>424511.92</v>
      </c>
      <c r="I116" s="11">
        <v>2484168.16</v>
      </c>
    </row>
    <row r="117" s="1" customFormat="1" ht="30" customHeight="1" spans="1:9">
      <c r="A117" s="5" t="s">
        <v>359</v>
      </c>
      <c r="B117" s="7" t="s">
        <v>360</v>
      </c>
      <c r="C117" s="8">
        <v>7687208.82</v>
      </c>
      <c r="D117" s="8">
        <v>6708062.38</v>
      </c>
      <c r="E117" s="8"/>
      <c r="F117" s="8"/>
      <c r="G117" s="8">
        <v>273535.9</v>
      </c>
      <c r="H117" s="8">
        <v>70886.88</v>
      </c>
      <c r="I117" s="11">
        <v>634723.66</v>
      </c>
    </row>
    <row r="118" s="1" customFormat="1" ht="22.5" customHeight="1" spans="1:9">
      <c r="A118" s="5" t="s">
        <v>361</v>
      </c>
      <c r="B118" s="7" t="s">
        <v>362</v>
      </c>
      <c r="C118" s="8">
        <v>3234717.62</v>
      </c>
      <c r="D118" s="8">
        <v>2104403.42</v>
      </c>
      <c r="E118" s="8">
        <v>520018.92</v>
      </c>
      <c r="F118" s="8"/>
      <c r="G118" s="8">
        <v>273344.37</v>
      </c>
      <c r="H118" s="8">
        <v>69864.13</v>
      </c>
      <c r="I118" s="11">
        <v>267086.78</v>
      </c>
    </row>
    <row r="119" s="1" customFormat="1" ht="22.5" customHeight="1" spans="1:9">
      <c r="A119" s="5" t="s">
        <v>363</v>
      </c>
      <c r="B119" s="7" t="s">
        <v>364</v>
      </c>
      <c r="C119" s="8">
        <v>9799543.31</v>
      </c>
      <c r="D119" s="8">
        <v>6800478.96</v>
      </c>
      <c r="E119" s="8">
        <v>520018.92</v>
      </c>
      <c r="F119" s="8"/>
      <c r="G119" s="8">
        <v>1342433.99</v>
      </c>
      <c r="H119" s="8">
        <v>327474.84</v>
      </c>
      <c r="I119" s="11">
        <v>809136.6</v>
      </c>
    </row>
    <row r="120" s="1" customFormat="1" ht="22.5" customHeight="1" spans="1:9">
      <c r="A120" s="5" t="s">
        <v>365</v>
      </c>
      <c r="B120" s="7" t="s">
        <v>366</v>
      </c>
      <c r="C120" s="8" t="s">
        <v>367</v>
      </c>
      <c r="D120" s="8" t="s">
        <v>368</v>
      </c>
      <c r="E120" s="8">
        <v>3200000</v>
      </c>
      <c r="F120" s="8"/>
      <c r="G120" s="8">
        <v>475292.28</v>
      </c>
      <c r="H120" s="8">
        <v>371481.24</v>
      </c>
      <c r="I120" s="11">
        <v>1894496.33</v>
      </c>
    </row>
    <row r="121" s="1" customFormat="1" ht="30" customHeight="1" spans="1:9">
      <c r="A121" s="5" t="s">
        <v>369</v>
      </c>
      <c r="B121" s="7" t="s">
        <v>370</v>
      </c>
      <c r="C121" s="8" t="s">
        <v>371</v>
      </c>
      <c r="D121" s="8">
        <v>535626.32</v>
      </c>
      <c r="E121" s="8">
        <v>12145535</v>
      </c>
      <c r="F121" s="8"/>
      <c r="G121" s="8">
        <v>56374.9</v>
      </c>
      <c r="H121" s="8">
        <v>23028.93</v>
      </c>
      <c r="I121" s="11">
        <v>1148450.86</v>
      </c>
    </row>
    <row r="122" s="1" customFormat="1" ht="30" customHeight="1" spans="1:9">
      <c r="A122" s="5" t="s">
        <v>372</v>
      </c>
      <c r="B122" s="7" t="s">
        <v>373</v>
      </c>
      <c r="C122" s="8">
        <v>865980.89</v>
      </c>
      <c r="D122" s="8">
        <v>728199.61</v>
      </c>
      <c r="E122" s="8"/>
      <c r="F122" s="8"/>
      <c r="G122" s="8">
        <v>43283.38</v>
      </c>
      <c r="H122" s="8">
        <v>22994.89</v>
      </c>
      <c r="I122" s="11">
        <v>71503.01</v>
      </c>
    </row>
    <row r="123" s="1" customFormat="1" ht="22.5" customHeight="1" spans="1:9">
      <c r="A123" s="5" t="s">
        <v>374</v>
      </c>
      <c r="B123" s="7" t="s">
        <v>375</v>
      </c>
      <c r="C123" s="8" t="s">
        <v>376</v>
      </c>
      <c r="D123" s="8">
        <v>3489901.8</v>
      </c>
      <c r="E123" s="8">
        <v>5500000</v>
      </c>
      <c r="F123" s="8"/>
      <c r="G123" s="8">
        <v>157290.55</v>
      </c>
      <c r="H123" s="8">
        <v>79820.88</v>
      </c>
      <c r="I123" s="11">
        <v>830431.19</v>
      </c>
    </row>
    <row r="124" s="1" customFormat="1" ht="30" customHeight="1" spans="1:9">
      <c r="A124" s="5" t="s">
        <v>377</v>
      </c>
      <c r="B124" s="7" t="s">
        <v>378</v>
      </c>
      <c r="C124" s="8">
        <v>504640.08</v>
      </c>
      <c r="D124" s="8">
        <v>424859.28</v>
      </c>
      <c r="E124" s="8"/>
      <c r="F124" s="8"/>
      <c r="G124" s="8">
        <v>24892.39</v>
      </c>
      <c r="H124" s="8">
        <v>13220.88</v>
      </c>
      <c r="I124" s="11">
        <v>41667.53</v>
      </c>
    </row>
    <row r="125" s="1" customFormat="1" ht="22.5" customHeight="1" spans="1:9">
      <c r="A125" s="5" t="s">
        <v>379</v>
      </c>
      <c r="B125" s="7" t="s">
        <v>380</v>
      </c>
      <c r="C125" s="8">
        <v>4330684.06</v>
      </c>
      <c r="D125" s="8">
        <v>2245087.16</v>
      </c>
      <c r="E125" s="8">
        <v>1500000</v>
      </c>
      <c r="F125" s="8"/>
      <c r="G125" s="8">
        <v>171017.95</v>
      </c>
      <c r="H125" s="8">
        <v>56999.53</v>
      </c>
      <c r="I125" s="11">
        <v>357579.42</v>
      </c>
    </row>
    <row r="126" s="2" customFormat="1" ht="22.5" customHeight="1" spans="1:9">
      <c r="A126" s="12" t="s">
        <v>381</v>
      </c>
      <c r="B126" s="13"/>
      <c r="C126" s="14" t="s">
        <v>382</v>
      </c>
      <c r="D126" s="14" t="s">
        <v>383</v>
      </c>
      <c r="E126" s="14" t="s">
        <v>384</v>
      </c>
      <c r="F126" s="14">
        <v>57100000</v>
      </c>
      <c r="G126" s="14" t="s">
        <v>385</v>
      </c>
      <c r="H126" s="14" t="s">
        <v>386</v>
      </c>
      <c r="I126" s="15" t="s">
        <v>387</v>
      </c>
    </row>
    <row r="127" s="1" customFormat="1" ht="22.5" customHeight="1" spans="1:9">
      <c r="A127" s="5" t="s">
        <v>388</v>
      </c>
      <c r="B127" s="7" t="s">
        <v>389</v>
      </c>
      <c r="C127" s="8" t="s">
        <v>390</v>
      </c>
      <c r="D127" s="8" t="s">
        <v>391</v>
      </c>
      <c r="E127" s="8">
        <v>569660</v>
      </c>
      <c r="F127" s="8"/>
      <c r="G127" s="8" t="s">
        <v>392</v>
      </c>
      <c r="H127" s="8">
        <v>2156630.39</v>
      </c>
      <c r="I127" s="11">
        <v>5820201.26</v>
      </c>
    </row>
    <row r="128" s="1" customFormat="1" ht="22.5" customHeight="1" spans="1:9">
      <c r="A128" s="5" t="s">
        <v>393</v>
      </c>
      <c r="B128" s="7" t="s">
        <v>394</v>
      </c>
      <c r="C128" s="8" t="s">
        <v>395</v>
      </c>
      <c r="D128" s="8" t="s">
        <v>396</v>
      </c>
      <c r="E128" s="8">
        <v>4395727.52</v>
      </c>
      <c r="F128" s="8"/>
      <c r="G128" s="8">
        <v>913034.94</v>
      </c>
      <c r="H128" s="8">
        <v>478421.67</v>
      </c>
      <c r="I128" s="11">
        <v>1448765.19</v>
      </c>
    </row>
    <row r="129" s="1" customFormat="1" ht="30" customHeight="1" spans="1:9">
      <c r="A129" s="5" t="s">
        <v>397</v>
      </c>
      <c r="B129" s="7" t="s">
        <v>398</v>
      </c>
      <c r="C129" s="8">
        <v>5953845.03</v>
      </c>
      <c r="D129" s="8">
        <v>4568488.18</v>
      </c>
      <c r="E129" s="8"/>
      <c r="F129" s="8"/>
      <c r="G129" s="8">
        <v>690838.7</v>
      </c>
      <c r="H129" s="8">
        <v>202916.27</v>
      </c>
      <c r="I129" s="11">
        <v>491601.88</v>
      </c>
    </row>
    <row r="130" s="1" customFormat="1" ht="22.5" customHeight="1" spans="1:9">
      <c r="A130" s="5" t="s">
        <v>399</v>
      </c>
      <c r="B130" s="7" t="s">
        <v>400</v>
      </c>
      <c r="C130" s="8">
        <v>3005670.72</v>
      </c>
      <c r="D130" s="8">
        <v>2294794.98</v>
      </c>
      <c r="E130" s="8"/>
      <c r="F130" s="8"/>
      <c r="G130" s="8">
        <v>357430.73</v>
      </c>
      <c r="H130" s="8">
        <v>105270.36</v>
      </c>
      <c r="I130" s="11">
        <v>248174.65</v>
      </c>
    </row>
    <row r="131" s="1" customFormat="1" ht="30" customHeight="1" spans="1:9">
      <c r="A131" s="5" t="s">
        <v>401</v>
      </c>
      <c r="B131" s="7" t="s">
        <v>402</v>
      </c>
      <c r="C131" s="8">
        <v>3248964.83</v>
      </c>
      <c r="D131" s="8">
        <v>1853399.67</v>
      </c>
      <c r="E131" s="8">
        <v>780000</v>
      </c>
      <c r="F131" s="8"/>
      <c r="G131" s="8">
        <v>269293.78</v>
      </c>
      <c r="H131" s="8">
        <v>78008.23</v>
      </c>
      <c r="I131" s="11">
        <v>268263.15</v>
      </c>
    </row>
    <row r="132" s="1" customFormat="1" ht="22.5" customHeight="1" spans="1:9">
      <c r="A132" s="5" t="s">
        <v>403</v>
      </c>
      <c r="B132" s="7" t="s">
        <v>404</v>
      </c>
      <c r="C132" s="8">
        <v>2500634.09</v>
      </c>
      <c r="D132" s="8">
        <v>1993681.97</v>
      </c>
      <c r="E132" s="8"/>
      <c r="F132" s="8"/>
      <c r="G132" s="8">
        <v>232105.36</v>
      </c>
      <c r="H132" s="8">
        <v>68372.39</v>
      </c>
      <c r="I132" s="11">
        <v>206474.37</v>
      </c>
    </row>
    <row r="133" s="1" customFormat="1" ht="22.5" customHeight="1" spans="1:9">
      <c r="A133" s="5" t="s">
        <v>405</v>
      </c>
      <c r="B133" s="7" t="s">
        <v>406</v>
      </c>
      <c r="C133" s="8">
        <v>1482550.85</v>
      </c>
      <c r="D133" s="8">
        <v>1095447.48</v>
      </c>
      <c r="E133" s="8"/>
      <c r="F133" s="8"/>
      <c r="G133" s="8">
        <v>203331.81</v>
      </c>
      <c r="H133" s="8">
        <v>61359.1</v>
      </c>
      <c r="I133" s="11">
        <v>122412.46</v>
      </c>
    </row>
    <row r="134" s="1" customFormat="1" ht="22.5" customHeight="1" spans="1:9">
      <c r="A134" s="5" t="s">
        <v>407</v>
      </c>
      <c r="B134" s="7" t="s">
        <v>408</v>
      </c>
      <c r="C134" s="8">
        <v>1571310.86</v>
      </c>
      <c r="D134" s="8">
        <v>1440000</v>
      </c>
      <c r="E134" s="8">
        <v>1440000</v>
      </c>
      <c r="F134" s="8"/>
      <c r="G134" s="8">
        <v>1569.6</v>
      </c>
      <c r="H134" s="8"/>
      <c r="I134" s="11">
        <v>129741.26</v>
      </c>
    </row>
    <row r="135" s="1" customFormat="1" ht="22.5" customHeight="1" spans="1:9">
      <c r="A135" s="5" t="s">
        <v>409</v>
      </c>
      <c r="B135" s="7" t="s">
        <v>410</v>
      </c>
      <c r="C135" s="8" t="s">
        <v>411</v>
      </c>
      <c r="D135" s="8" t="s">
        <v>412</v>
      </c>
      <c r="E135" s="8">
        <v>315504</v>
      </c>
      <c r="F135" s="8"/>
      <c r="G135" s="8">
        <v>8145623.07</v>
      </c>
      <c r="H135" s="8">
        <v>1099071.24</v>
      </c>
      <c r="I135" s="11">
        <v>3016920.11</v>
      </c>
    </row>
    <row r="136" s="1" customFormat="1" ht="22.5" customHeight="1" spans="1:9">
      <c r="A136" s="5" t="s">
        <v>413</v>
      </c>
      <c r="B136" s="7" t="s">
        <v>414</v>
      </c>
      <c r="C136" s="8">
        <v>9661380.85</v>
      </c>
      <c r="D136" s="8">
        <v>8044018.5</v>
      </c>
      <c r="E136" s="8">
        <v>2524642.52</v>
      </c>
      <c r="F136" s="8"/>
      <c r="G136" s="8">
        <v>548185.56</v>
      </c>
      <c r="H136" s="8">
        <v>271448.1</v>
      </c>
      <c r="I136" s="11">
        <v>797728.69</v>
      </c>
    </row>
    <row r="137" s="1" customFormat="1" ht="30" customHeight="1" spans="1:9">
      <c r="A137" s="5" t="s">
        <v>415</v>
      </c>
      <c r="B137" s="7" t="s">
        <v>416</v>
      </c>
      <c r="C137" s="8">
        <v>3074319.03</v>
      </c>
      <c r="D137" s="8">
        <v>2365855.57</v>
      </c>
      <c r="E137" s="8"/>
      <c r="F137" s="8"/>
      <c r="G137" s="8">
        <v>351425.37</v>
      </c>
      <c r="H137" s="8">
        <v>103195.23</v>
      </c>
      <c r="I137" s="11">
        <v>253842.86</v>
      </c>
    </row>
    <row r="138" s="1" customFormat="1" ht="22.5" customHeight="1" spans="1:9">
      <c r="A138" s="5" t="s">
        <v>417</v>
      </c>
      <c r="B138" s="7" t="s">
        <v>418</v>
      </c>
      <c r="C138" s="8">
        <v>1556918.97</v>
      </c>
      <c r="D138" s="8">
        <v>1188722.38</v>
      </c>
      <c r="E138" s="8"/>
      <c r="F138" s="8"/>
      <c r="G138" s="8">
        <v>185121.38</v>
      </c>
      <c r="H138" s="8">
        <v>54522.27</v>
      </c>
      <c r="I138" s="11">
        <v>128552.94</v>
      </c>
    </row>
    <row r="139" s="1" customFormat="1" ht="30" customHeight="1" spans="1:9">
      <c r="A139" s="5" t="s">
        <v>419</v>
      </c>
      <c r="B139" s="7" t="s">
        <v>420</v>
      </c>
      <c r="C139" s="8">
        <v>1704253.18</v>
      </c>
      <c r="D139" s="8">
        <v>953385.73</v>
      </c>
      <c r="E139" s="8">
        <v>432000</v>
      </c>
      <c r="F139" s="8"/>
      <c r="G139" s="8">
        <v>138143.02</v>
      </c>
      <c r="H139" s="8">
        <v>40006.28</v>
      </c>
      <c r="I139" s="11">
        <v>140718.15</v>
      </c>
    </row>
    <row r="140" s="1" customFormat="1" ht="22.5" customHeight="1" spans="1:9">
      <c r="A140" s="5" t="s">
        <v>421</v>
      </c>
      <c r="B140" s="7" t="s">
        <v>422</v>
      </c>
      <c r="C140" s="8">
        <v>1350656.04</v>
      </c>
      <c r="D140" s="8">
        <v>1064397.41</v>
      </c>
      <c r="E140" s="8"/>
      <c r="F140" s="8"/>
      <c r="G140" s="8">
        <v>134960.31</v>
      </c>
      <c r="H140" s="8">
        <v>39776.26</v>
      </c>
      <c r="I140" s="11">
        <v>111522.06</v>
      </c>
    </row>
    <row r="141" s="1" customFormat="1" ht="22.5" customHeight="1" spans="1:9">
      <c r="A141" s="5" t="s">
        <v>423</v>
      </c>
      <c r="B141" s="7" t="s">
        <v>424</v>
      </c>
      <c r="C141" s="8">
        <v>822388.15</v>
      </c>
      <c r="D141" s="8">
        <v>608096.15</v>
      </c>
      <c r="E141" s="8"/>
      <c r="F141" s="8"/>
      <c r="G141" s="8">
        <v>112455.65</v>
      </c>
      <c r="H141" s="8">
        <v>33932.74</v>
      </c>
      <c r="I141" s="11">
        <v>67903.61</v>
      </c>
    </row>
    <row r="142" s="1" customFormat="1" ht="22.5" customHeight="1" spans="1:9">
      <c r="A142" s="5" t="s">
        <v>425</v>
      </c>
      <c r="B142" s="7" t="s">
        <v>426</v>
      </c>
      <c r="C142" s="8">
        <v>742007.91</v>
      </c>
      <c r="D142" s="8">
        <v>680000</v>
      </c>
      <c r="E142" s="8">
        <v>680000</v>
      </c>
      <c r="F142" s="8"/>
      <c r="G142" s="8">
        <v>741.2</v>
      </c>
      <c r="H142" s="8"/>
      <c r="I142" s="11">
        <v>61266.71</v>
      </c>
    </row>
    <row r="143" s="1" customFormat="1" ht="22.5" customHeight="1" spans="1:9">
      <c r="A143" s="5" t="s">
        <v>427</v>
      </c>
      <c r="B143" s="7" t="s">
        <v>428</v>
      </c>
      <c r="C143" s="8" t="s">
        <v>429</v>
      </c>
      <c r="D143" s="8" t="s">
        <v>430</v>
      </c>
      <c r="E143" s="8">
        <v>525840</v>
      </c>
      <c r="F143" s="8"/>
      <c r="G143" s="8" t="s">
        <v>431</v>
      </c>
      <c r="H143" s="8">
        <v>1967306.26</v>
      </c>
      <c r="I143" s="11">
        <v>5337934.77</v>
      </c>
    </row>
    <row r="144" s="1" customFormat="1" ht="22.5" customHeight="1" spans="1:9">
      <c r="A144" s="5" t="s">
        <v>432</v>
      </c>
      <c r="B144" s="7" t="s">
        <v>433</v>
      </c>
      <c r="C144" s="8" t="s">
        <v>434</v>
      </c>
      <c r="D144" s="8" t="s">
        <v>435</v>
      </c>
      <c r="E144" s="8">
        <v>4062588.75</v>
      </c>
      <c r="F144" s="8"/>
      <c r="G144" s="8">
        <v>863777.75</v>
      </c>
      <c r="H144" s="8">
        <v>442221.02</v>
      </c>
      <c r="I144" s="11">
        <v>1340895.08</v>
      </c>
    </row>
    <row r="145" s="1" customFormat="1" ht="30" customHeight="1" spans="1:9">
      <c r="A145" s="5" t="s">
        <v>436</v>
      </c>
      <c r="B145" s="7" t="s">
        <v>437</v>
      </c>
      <c r="C145" s="8">
        <v>5551047.02</v>
      </c>
      <c r="D145" s="8">
        <v>4256530.38</v>
      </c>
      <c r="E145" s="8"/>
      <c r="F145" s="8"/>
      <c r="G145" s="8">
        <v>646326.57</v>
      </c>
      <c r="H145" s="8">
        <v>189846.74</v>
      </c>
      <c r="I145" s="11">
        <v>458343.33</v>
      </c>
    </row>
    <row r="146" s="1" customFormat="1" ht="22.5" customHeight="1" spans="1:9">
      <c r="A146" s="5" t="s">
        <v>438</v>
      </c>
      <c r="B146" s="7" t="s">
        <v>439</v>
      </c>
      <c r="C146" s="8">
        <v>2783592.08</v>
      </c>
      <c r="D146" s="8">
        <v>2125354.63</v>
      </c>
      <c r="E146" s="8"/>
      <c r="F146" s="8"/>
      <c r="G146" s="8">
        <v>330932.45</v>
      </c>
      <c r="H146" s="8">
        <v>97467.12</v>
      </c>
      <c r="I146" s="11">
        <v>229837.88</v>
      </c>
    </row>
    <row r="147" s="1" customFormat="1" ht="30" customHeight="1" spans="1:9">
      <c r="A147" s="5" t="s">
        <v>440</v>
      </c>
      <c r="B147" s="7" t="s">
        <v>441</v>
      </c>
      <c r="C147" s="8">
        <v>3007434.34</v>
      </c>
      <c r="D147" s="8">
        <v>1717297.72</v>
      </c>
      <c r="E147" s="8">
        <v>720000</v>
      </c>
      <c r="F147" s="8"/>
      <c r="G147" s="8">
        <v>249531.82</v>
      </c>
      <c r="H147" s="8">
        <v>72284.53</v>
      </c>
      <c r="I147" s="11">
        <v>248320.27</v>
      </c>
    </row>
    <row r="148" s="1" customFormat="1" ht="22.5" customHeight="1" spans="1:9">
      <c r="A148" s="5" t="s">
        <v>442</v>
      </c>
      <c r="B148" s="7" t="s">
        <v>443</v>
      </c>
      <c r="C148" s="8">
        <v>2369265.35</v>
      </c>
      <c r="D148" s="8">
        <v>1888807.66</v>
      </c>
      <c r="E148" s="8"/>
      <c r="F148" s="8"/>
      <c r="G148" s="8">
        <v>220023.07</v>
      </c>
      <c r="H148" s="8">
        <v>64807.21</v>
      </c>
      <c r="I148" s="11">
        <v>195627.41</v>
      </c>
    </row>
    <row r="149" s="1" customFormat="1" ht="22.5" customHeight="1" spans="1:9">
      <c r="A149" s="5" t="s">
        <v>444</v>
      </c>
      <c r="B149" s="7" t="s">
        <v>445</v>
      </c>
      <c r="C149" s="8">
        <v>1429360.23</v>
      </c>
      <c r="D149" s="8">
        <v>1057326.48</v>
      </c>
      <c r="E149" s="8"/>
      <c r="F149" s="8"/>
      <c r="G149" s="8">
        <v>195095.53</v>
      </c>
      <c r="H149" s="8">
        <v>58917.65</v>
      </c>
      <c r="I149" s="11">
        <v>118020.57</v>
      </c>
    </row>
    <row r="150" s="1" customFormat="1" ht="22.5" customHeight="1" spans="1:9">
      <c r="A150" s="5" t="s">
        <v>446</v>
      </c>
      <c r="B150" s="7" t="s">
        <v>447</v>
      </c>
      <c r="C150" s="8">
        <v>1484015.82</v>
      </c>
      <c r="D150" s="8">
        <v>1360000</v>
      </c>
      <c r="E150" s="8">
        <v>1360000</v>
      </c>
      <c r="F150" s="8"/>
      <c r="G150" s="8">
        <v>1482.4</v>
      </c>
      <c r="H150" s="8"/>
      <c r="I150" s="11">
        <v>122533.42</v>
      </c>
    </row>
    <row r="151" s="1" customFormat="1" ht="22.5" customHeight="1" spans="1:9">
      <c r="A151" s="5" t="s">
        <v>448</v>
      </c>
      <c r="B151" s="7" t="s">
        <v>449</v>
      </c>
      <c r="C151" s="8" t="s">
        <v>450</v>
      </c>
      <c r="D151" s="8" t="s">
        <v>451</v>
      </c>
      <c r="E151" s="8">
        <v>460110</v>
      </c>
      <c r="F151" s="8"/>
      <c r="G151" s="8" t="s">
        <v>452</v>
      </c>
      <c r="H151" s="8">
        <v>1780904.68</v>
      </c>
      <c r="I151" s="11">
        <v>4749890.46</v>
      </c>
    </row>
    <row r="152" s="1" customFormat="1" ht="22.5" customHeight="1" spans="1:9">
      <c r="A152" s="5" t="s">
        <v>453</v>
      </c>
      <c r="B152" s="7" t="s">
        <v>454</v>
      </c>
      <c r="C152" s="8" t="s">
        <v>455</v>
      </c>
      <c r="D152" s="8" t="s">
        <v>456</v>
      </c>
      <c r="E152" s="8">
        <v>3562880.61</v>
      </c>
      <c r="F152" s="8"/>
      <c r="G152" s="8">
        <v>789892.02</v>
      </c>
      <c r="H152" s="8">
        <v>387920.05</v>
      </c>
      <c r="I152" s="11">
        <v>1179090.12</v>
      </c>
    </row>
    <row r="153" s="1" customFormat="1" ht="30" customHeight="1" spans="1:9">
      <c r="A153" s="5" t="s">
        <v>457</v>
      </c>
      <c r="B153" s="7" t="s">
        <v>458</v>
      </c>
      <c r="C153" s="8">
        <v>4769695.69</v>
      </c>
      <c r="D153" s="8">
        <v>3729016.08</v>
      </c>
      <c r="E153" s="8"/>
      <c r="F153" s="8"/>
      <c r="G153" s="8">
        <v>486544.7</v>
      </c>
      <c r="H153" s="8">
        <v>160306.83</v>
      </c>
      <c r="I153" s="11">
        <v>393828.08</v>
      </c>
    </row>
    <row r="154" s="1" customFormat="1" ht="22.5" customHeight="1" spans="1:9">
      <c r="A154" s="5" t="s">
        <v>459</v>
      </c>
      <c r="B154" s="7" t="s">
        <v>460</v>
      </c>
      <c r="C154" s="8">
        <v>2402794.35</v>
      </c>
      <c r="D154" s="8">
        <v>1871556.35</v>
      </c>
      <c r="E154" s="8"/>
      <c r="F154" s="8"/>
      <c r="G154" s="8">
        <v>250153.21</v>
      </c>
      <c r="H154" s="8">
        <v>82688.93</v>
      </c>
      <c r="I154" s="11">
        <v>198395.86</v>
      </c>
    </row>
    <row r="155" s="1" customFormat="1" ht="30" customHeight="1" spans="1:9">
      <c r="A155" s="5" t="s">
        <v>461</v>
      </c>
      <c r="B155" s="7" t="s">
        <v>462</v>
      </c>
      <c r="C155" s="8">
        <v>2604808.75</v>
      </c>
      <c r="D155" s="8">
        <v>1510498.2</v>
      </c>
      <c r="E155" s="8">
        <v>630000</v>
      </c>
      <c r="F155" s="8"/>
      <c r="G155" s="8">
        <v>188035.39</v>
      </c>
      <c r="H155" s="8">
        <v>61199.21</v>
      </c>
      <c r="I155" s="11">
        <v>215075.95</v>
      </c>
    </row>
    <row r="156" s="1" customFormat="1" ht="22.5" customHeight="1" spans="1:9">
      <c r="A156" s="5" t="s">
        <v>463</v>
      </c>
      <c r="B156" s="7" t="s">
        <v>464</v>
      </c>
      <c r="C156" s="8">
        <v>2058779.58</v>
      </c>
      <c r="D156" s="8">
        <v>1662037.17</v>
      </c>
      <c r="E156" s="8"/>
      <c r="F156" s="8"/>
      <c r="G156" s="8">
        <v>170480.85</v>
      </c>
      <c r="H156" s="8">
        <v>56270.59</v>
      </c>
      <c r="I156" s="11">
        <v>169990.97</v>
      </c>
    </row>
    <row r="157" s="1" customFormat="1" ht="22.5" customHeight="1" spans="1:9">
      <c r="A157" s="5" t="s">
        <v>465</v>
      </c>
      <c r="B157" s="7" t="s">
        <v>466</v>
      </c>
      <c r="C157" s="8">
        <v>1310348.6</v>
      </c>
      <c r="D157" s="8">
        <v>992901.4</v>
      </c>
      <c r="E157" s="8"/>
      <c r="F157" s="8"/>
      <c r="G157" s="8">
        <v>156270.92</v>
      </c>
      <c r="H157" s="8">
        <v>52982.36</v>
      </c>
      <c r="I157" s="11">
        <v>108193.92</v>
      </c>
    </row>
    <row r="158" s="1" customFormat="1" ht="22.5" customHeight="1" spans="1:9">
      <c r="A158" s="5" t="s">
        <v>467</v>
      </c>
      <c r="B158" s="7" t="s">
        <v>468</v>
      </c>
      <c r="C158" s="8">
        <v>1353073.24</v>
      </c>
      <c r="D158" s="8">
        <v>1240000</v>
      </c>
      <c r="E158" s="8">
        <v>1240000</v>
      </c>
      <c r="F158" s="8"/>
      <c r="G158" s="8">
        <v>1351.6</v>
      </c>
      <c r="H158" s="8"/>
      <c r="I158" s="11">
        <v>111721.64</v>
      </c>
    </row>
    <row r="159" s="1" customFormat="1" ht="22.5" customHeight="1" spans="1:9">
      <c r="A159" s="5" t="s">
        <v>469</v>
      </c>
      <c r="B159" s="7" t="s">
        <v>470</v>
      </c>
      <c r="C159" s="8" t="s">
        <v>471</v>
      </c>
      <c r="D159" s="8" t="s">
        <v>472</v>
      </c>
      <c r="E159" s="8">
        <v>525840</v>
      </c>
      <c r="F159" s="8"/>
      <c r="G159" s="8" t="s">
        <v>473</v>
      </c>
      <c r="H159" s="8">
        <v>1975263.32</v>
      </c>
      <c r="I159" s="11">
        <v>5361108.91</v>
      </c>
    </row>
    <row r="160" s="1" customFormat="1" ht="22.5" customHeight="1" spans="1:9">
      <c r="A160" s="5" t="s">
        <v>474</v>
      </c>
      <c r="B160" s="7" t="s">
        <v>475</v>
      </c>
      <c r="C160" s="8" t="s">
        <v>476</v>
      </c>
      <c r="D160" s="8" t="s">
        <v>477</v>
      </c>
      <c r="E160" s="8">
        <v>4062588.75</v>
      </c>
      <c r="F160" s="8"/>
      <c r="G160" s="8">
        <v>864097.21</v>
      </c>
      <c r="H160" s="8">
        <v>442296.77</v>
      </c>
      <c r="I160" s="11">
        <v>1341600.54</v>
      </c>
    </row>
    <row r="161" s="1" customFormat="1" ht="30" customHeight="1" spans="1:9">
      <c r="A161" s="5" t="s">
        <v>478</v>
      </c>
      <c r="B161" s="7" t="s">
        <v>479</v>
      </c>
      <c r="C161" s="8">
        <v>5567508.39</v>
      </c>
      <c r="D161" s="8">
        <v>4268275.64</v>
      </c>
      <c r="E161" s="8"/>
      <c r="F161" s="8"/>
      <c r="G161" s="8">
        <v>648920.24</v>
      </c>
      <c r="H161" s="8">
        <v>190609.98</v>
      </c>
      <c r="I161" s="11">
        <v>459702.53</v>
      </c>
    </row>
    <row r="162" s="1" customFormat="1" ht="22.5" customHeight="1" spans="1:9">
      <c r="A162" s="5" t="s">
        <v>480</v>
      </c>
      <c r="B162" s="7" t="s">
        <v>481</v>
      </c>
      <c r="C162" s="8">
        <v>2794351.69</v>
      </c>
      <c r="D162" s="8">
        <v>2133556.89</v>
      </c>
      <c r="E162" s="8"/>
      <c r="F162" s="8"/>
      <c r="G162" s="8">
        <v>332222.04</v>
      </c>
      <c r="H162" s="8">
        <v>97846.47</v>
      </c>
      <c r="I162" s="11">
        <v>230726.29</v>
      </c>
    </row>
    <row r="163" s="1" customFormat="1" ht="30" customHeight="1" spans="1:9">
      <c r="A163" s="5" t="s">
        <v>482</v>
      </c>
      <c r="B163" s="7" t="s">
        <v>483</v>
      </c>
      <c r="C163" s="8">
        <v>3018934.4</v>
      </c>
      <c r="D163" s="8">
        <v>1726152.32</v>
      </c>
      <c r="E163" s="8">
        <v>720000</v>
      </c>
      <c r="F163" s="8"/>
      <c r="G163" s="8">
        <v>250845.87</v>
      </c>
      <c r="H163" s="8">
        <v>72666.4</v>
      </c>
      <c r="I163" s="11">
        <v>249269.81</v>
      </c>
    </row>
    <row r="164" s="1" customFormat="1" ht="22.5" customHeight="1" spans="1:9">
      <c r="A164" s="5" t="s">
        <v>484</v>
      </c>
      <c r="B164" s="7" t="s">
        <v>485</v>
      </c>
      <c r="C164" s="8">
        <v>2376497.05</v>
      </c>
      <c r="D164" s="8">
        <v>1894480.9</v>
      </c>
      <c r="E164" s="8"/>
      <c r="F164" s="8"/>
      <c r="G164" s="8">
        <v>220765.46</v>
      </c>
      <c r="H164" s="8">
        <v>65026.16</v>
      </c>
      <c r="I164" s="11">
        <v>196224.53</v>
      </c>
    </row>
    <row r="165" s="1" customFormat="1" ht="22.5" customHeight="1" spans="1:9">
      <c r="A165" s="5" t="s">
        <v>486</v>
      </c>
      <c r="B165" s="7" t="s">
        <v>487</v>
      </c>
      <c r="C165" s="8">
        <v>1433518.6</v>
      </c>
      <c r="D165" s="8">
        <v>1060314.11</v>
      </c>
      <c r="E165" s="8"/>
      <c r="F165" s="8"/>
      <c r="G165" s="8">
        <v>195733.77</v>
      </c>
      <c r="H165" s="8">
        <v>59106.8</v>
      </c>
      <c r="I165" s="11">
        <v>118363.92</v>
      </c>
    </row>
    <row r="166" s="1" customFormat="1" ht="22.5" customHeight="1" spans="1:9">
      <c r="A166" s="5" t="s">
        <v>488</v>
      </c>
      <c r="B166" s="7" t="s">
        <v>489</v>
      </c>
      <c r="C166" s="8">
        <v>1484015.82</v>
      </c>
      <c r="D166" s="8">
        <v>1360000</v>
      </c>
      <c r="E166" s="8">
        <v>1360000</v>
      </c>
      <c r="F166" s="8"/>
      <c r="G166" s="8">
        <v>1482.4</v>
      </c>
      <c r="H166" s="8"/>
      <c r="I166" s="11">
        <v>122533.42</v>
      </c>
    </row>
    <row r="167" s="1" customFormat="1" ht="22.5" customHeight="1" spans="1:9">
      <c r="A167" s="5" t="s">
        <v>490</v>
      </c>
      <c r="B167" s="7" t="s">
        <v>491</v>
      </c>
      <c r="C167" s="8" t="s">
        <v>492</v>
      </c>
      <c r="D167" s="8" t="s">
        <v>493</v>
      </c>
      <c r="E167" s="8">
        <v>460110</v>
      </c>
      <c r="F167" s="8"/>
      <c r="G167" s="8" t="s">
        <v>494</v>
      </c>
      <c r="H167" s="8">
        <v>1751909.27</v>
      </c>
      <c r="I167" s="11">
        <v>4721445.33</v>
      </c>
    </row>
    <row r="168" s="1" customFormat="1" ht="22.5" customHeight="1" spans="1:9">
      <c r="A168" s="5" t="s">
        <v>495</v>
      </c>
      <c r="B168" s="7" t="s">
        <v>496</v>
      </c>
      <c r="C168" s="8" t="s">
        <v>497</v>
      </c>
      <c r="D168" s="8" t="s">
        <v>498</v>
      </c>
      <c r="E168" s="8">
        <v>3562880.61</v>
      </c>
      <c r="F168" s="8"/>
      <c r="G168" s="8">
        <v>790045.32</v>
      </c>
      <c r="H168" s="8">
        <v>387956.39</v>
      </c>
      <c r="I168" s="11">
        <v>1179428.57</v>
      </c>
    </row>
    <row r="169" s="1" customFormat="1" ht="30" customHeight="1" spans="1:9">
      <c r="A169" s="5" t="s">
        <v>499</v>
      </c>
      <c r="B169" s="7" t="s">
        <v>500</v>
      </c>
      <c r="C169" s="8">
        <v>4777346.83</v>
      </c>
      <c r="D169" s="8">
        <v>3734621.57</v>
      </c>
      <c r="E169" s="8"/>
      <c r="F169" s="8"/>
      <c r="G169" s="8">
        <v>487607.64</v>
      </c>
      <c r="H169" s="8">
        <v>160657.79</v>
      </c>
      <c r="I169" s="11">
        <v>394459.83</v>
      </c>
    </row>
    <row r="170" s="1" customFormat="1" ht="22.5" customHeight="1" spans="1:9">
      <c r="A170" s="5" t="s">
        <v>501</v>
      </c>
      <c r="B170" s="7" t="s">
        <v>502</v>
      </c>
      <c r="C170" s="8">
        <v>2419395.68</v>
      </c>
      <c r="D170" s="8">
        <v>1884194.38</v>
      </c>
      <c r="E170" s="8"/>
      <c r="F170" s="8"/>
      <c r="G170" s="8">
        <v>252099.03</v>
      </c>
      <c r="H170" s="8">
        <v>83335.65</v>
      </c>
      <c r="I170" s="11">
        <v>199766.62</v>
      </c>
    </row>
    <row r="171" s="1" customFormat="1" ht="30" customHeight="1" spans="1:9">
      <c r="A171" s="5" t="s">
        <v>503</v>
      </c>
      <c r="B171" s="7" t="s">
        <v>504</v>
      </c>
      <c r="C171" s="8">
        <v>2616160.06</v>
      </c>
      <c r="D171" s="8">
        <v>1519364.76</v>
      </c>
      <c r="E171" s="8">
        <v>630000</v>
      </c>
      <c r="F171" s="8"/>
      <c r="G171" s="8">
        <v>189201.62</v>
      </c>
      <c r="H171" s="8">
        <v>61580.46</v>
      </c>
      <c r="I171" s="11">
        <v>216013.22</v>
      </c>
    </row>
    <row r="172" s="1" customFormat="1" ht="22.5" customHeight="1" spans="1:9">
      <c r="A172" s="5" t="s">
        <v>505</v>
      </c>
      <c r="B172" s="7" t="s">
        <v>506</v>
      </c>
      <c r="C172" s="8">
        <v>2062078.4</v>
      </c>
      <c r="D172" s="8">
        <v>1664662.13</v>
      </c>
      <c r="E172" s="8"/>
      <c r="F172" s="8"/>
      <c r="G172" s="8">
        <v>170782.6</v>
      </c>
      <c r="H172" s="8">
        <v>56370.32</v>
      </c>
      <c r="I172" s="11">
        <v>170263.35</v>
      </c>
    </row>
    <row r="173" s="1" customFormat="1" ht="22.5" customHeight="1" spans="1:9">
      <c r="A173" s="5" t="s">
        <v>507</v>
      </c>
      <c r="B173" s="7" t="s">
        <v>508</v>
      </c>
      <c r="C173" s="8">
        <v>1312276.73</v>
      </c>
      <c r="D173" s="8">
        <v>994322.02</v>
      </c>
      <c r="E173" s="8"/>
      <c r="F173" s="8"/>
      <c r="G173" s="8">
        <v>156532.28</v>
      </c>
      <c r="H173" s="8">
        <v>53069.31</v>
      </c>
      <c r="I173" s="11">
        <v>108353.12</v>
      </c>
    </row>
    <row r="174" s="1" customFormat="1" ht="22.5" customHeight="1" spans="1:9">
      <c r="A174" s="5" t="s">
        <v>509</v>
      </c>
      <c r="B174" s="7" t="s">
        <v>510</v>
      </c>
      <c r="C174" s="8">
        <v>1353073.24</v>
      </c>
      <c r="D174" s="8">
        <v>1240000</v>
      </c>
      <c r="E174" s="8">
        <v>1240000</v>
      </c>
      <c r="F174" s="8"/>
      <c r="G174" s="8">
        <v>1351.6</v>
      </c>
      <c r="H174" s="8"/>
      <c r="I174" s="11">
        <v>111721.64</v>
      </c>
    </row>
    <row r="175" s="1" customFormat="1" ht="22.5" customHeight="1" spans="1:9">
      <c r="A175" s="5" t="s">
        <v>511</v>
      </c>
      <c r="B175" s="7" t="s">
        <v>512</v>
      </c>
      <c r="C175" s="8" t="s">
        <v>513</v>
      </c>
      <c r="D175" s="8" t="s">
        <v>514</v>
      </c>
      <c r="E175" s="8">
        <v>328650</v>
      </c>
      <c r="F175" s="8"/>
      <c r="G175" s="8">
        <v>8494713.1</v>
      </c>
      <c r="H175" s="8">
        <v>1148374.91</v>
      </c>
      <c r="I175" s="11">
        <v>3159379.08</v>
      </c>
    </row>
    <row r="176" s="1" customFormat="1" ht="22.5" customHeight="1" spans="1:9">
      <c r="A176" s="5" t="s">
        <v>515</v>
      </c>
      <c r="B176" s="7" t="s">
        <v>516</v>
      </c>
      <c r="C176" s="8" t="s">
        <v>517</v>
      </c>
      <c r="D176" s="8">
        <v>8380305.83</v>
      </c>
      <c r="E176" s="8">
        <v>2627596.87</v>
      </c>
      <c r="F176" s="8"/>
      <c r="G176" s="8">
        <v>571086.34</v>
      </c>
      <c r="H176" s="8">
        <v>282611.05</v>
      </c>
      <c r="I176" s="11">
        <v>831060.29</v>
      </c>
    </row>
    <row r="177" s="1" customFormat="1" ht="30" customHeight="1" spans="1:9">
      <c r="A177" s="5" t="s">
        <v>518</v>
      </c>
      <c r="B177" s="7" t="s">
        <v>519</v>
      </c>
      <c r="C177" s="8">
        <v>3228812.56</v>
      </c>
      <c r="D177" s="8">
        <v>2483199.82</v>
      </c>
      <c r="E177" s="8"/>
      <c r="F177" s="8"/>
      <c r="G177" s="8">
        <v>370279.55</v>
      </c>
      <c r="H177" s="8">
        <v>108733.99</v>
      </c>
      <c r="I177" s="11">
        <v>266599.2</v>
      </c>
    </row>
    <row r="178" s="1" customFormat="1" ht="22.5" customHeight="1" spans="1:9">
      <c r="A178" s="5" t="s">
        <v>520</v>
      </c>
      <c r="B178" s="7" t="s">
        <v>521</v>
      </c>
      <c r="C178" s="8">
        <v>1633994.73</v>
      </c>
      <c r="D178" s="8">
        <v>1247364.17</v>
      </c>
      <c r="E178" s="8"/>
      <c r="F178" s="8"/>
      <c r="G178" s="8">
        <v>194447.06</v>
      </c>
      <c r="H178" s="8">
        <v>57266.5</v>
      </c>
      <c r="I178" s="11">
        <v>134917</v>
      </c>
    </row>
    <row r="179" s="1" customFormat="1" ht="30" customHeight="1" spans="1:9">
      <c r="A179" s="5" t="s">
        <v>522</v>
      </c>
      <c r="B179" s="7" t="s">
        <v>523</v>
      </c>
      <c r="C179" s="8">
        <v>1789997.53</v>
      </c>
      <c r="D179" s="8">
        <v>1005548.19</v>
      </c>
      <c r="E179" s="8">
        <v>450000</v>
      </c>
      <c r="F179" s="8"/>
      <c r="G179" s="8">
        <v>144736.82</v>
      </c>
      <c r="H179" s="8">
        <v>41914.56</v>
      </c>
      <c r="I179" s="11">
        <v>147797.96</v>
      </c>
    </row>
    <row r="180" s="1" customFormat="1" ht="22.5" customHeight="1" spans="1:9">
      <c r="A180" s="5" t="s">
        <v>524</v>
      </c>
      <c r="B180" s="7" t="s">
        <v>525</v>
      </c>
      <c r="C180" s="8">
        <v>1520823.7</v>
      </c>
      <c r="D180" s="8">
        <v>1213281.99</v>
      </c>
      <c r="E180" s="8"/>
      <c r="F180" s="8"/>
      <c r="G180" s="8">
        <v>140570.09</v>
      </c>
      <c r="H180" s="8">
        <v>41399.02</v>
      </c>
      <c r="I180" s="11">
        <v>125572.6</v>
      </c>
    </row>
    <row r="181" s="1" customFormat="1" ht="22.5" customHeight="1" spans="1:9">
      <c r="A181" s="5" t="s">
        <v>526</v>
      </c>
      <c r="B181" s="7" t="s">
        <v>527</v>
      </c>
      <c r="C181" s="8">
        <v>845669.98</v>
      </c>
      <c r="D181" s="8">
        <v>627505.47</v>
      </c>
      <c r="E181" s="8"/>
      <c r="F181" s="8"/>
      <c r="G181" s="8">
        <v>113920.15</v>
      </c>
      <c r="H181" s="8">
        <v>34418.4</v>
      </c>
      <c r="I181" s="11">
        <v>69825.96</v>
      </c>
    </row>
    <row r="182" s="1" customFormat="1" ht="22.5" customHeight="1" spans="1:9">
      <c r="A182" s="5" t="s">
        <v>528</v>
      </c>
      <c r="B182" s="7" t="s">
        <v>529</v>
      </c>
      <c r="C182" s="8">
        <v>763831.67</v>
      </c>
      <c r="D182" s="8">
        <v>700000</v>
      </c>
      <c r="E182" s="8">
        <v>700000</v>
      </c>
      <c r="F182" s="8"/>
      <c r="G182" s="8">
        <v>763</v>
      </c>
      <c r="H182" s="8"/>
      <c r="I182" s="11">
        <v>63068.67</v>
      </c>
    </row>
    <row r="183" s="1" customFormat="1" ht="22.5" customHeight="1" spans="1:9">
      <c r="A183" s="5" t="s">
        <v>530</v>
      </c>
      <c r="B183" s="7" t="s">
        <v>531</v>
      </c>
      <c r="C183" s="8" t="s">
        <v>532</v>
      </c>
      <c r="D183" s="8" t="s">
        <v>533</v>
      </c>
      <c r="E183" s="8">
        <v>525840</v>
      </c>
      <c r="F183" s="8"/>
      <c r="G183" s="8" t="s">
        <v>534</v>
      </c>
      <c r="H183" s="8">
        <v>1992068.26</v>
      </c>
      <c r="I183" s="11">
        <v>5412686.11</v>
      </c>
    </row>
    <row r="184" s="1" customFormat="1" ht="22.5" customHeight="1" spans="1:9">
      <c r="A184" s="5" t="s">
        <v>535</v>
      </c>
      <c r="B184" s="7" t="s">
        <v>536</v>
      </c>
      <c r="C184" s="8" t="s">
        <v>537</v>
      </c>
      <c r="D184" s="8" t="s">
        <v>538</v>
      </c>
      <c r="E184" s="8">
        <v>4062588.75</v>
      </c>
      <c r="F184" s="8"/>
      <c r="G184" s="8">
        <v>864165.55</v>
      </c>
      <c r="H184" s="8">
        <v>442312.97</v>
      </c>
      <c r="I184" s="11">
        <v>1341751.43</v>
      </c>
    </row>
    <row r="185" s="1" customFormat="1" ht="30" customHeight="1" spans="1:9">
      <c r="A185" s="5" t="s">
        <v>539</v>
      </c>
      <c r="B185" s="7" t="s">
        <v>540</v>
      </c>
      <c r="C185" s="8">
        <v>5571027.79</v>
      </c>
      <c r="D185" s="8">
        <v>4270786.73</v>
      </c>
      <c r="E185" s="8"/>
      <c r="F185" s="8"/>
      <c r="G185" s="8">
        <v>649474.77</v>
      </c>
      <c r="H185" s="8">
        <v>190773.17</v>
      </c>
      <c r="I185" s="11">
        <v>459993.12</v>
      </c>
    </row>
    <row r="186" s="1" customFormat="1" ht="22.5" customHeight="1" spans="1:9">
      <c r="A186" s="5" t="s">
        <v>541</v>
      </c>
      <c r="B186" s="7" t="s">
        <v>542</v>
      </c>
      <c r="C186" s="8">
        <v>2796113.22</v>
      </c>
      <c r="D186" s="8">
        <v>2134915.3</v>
      </c>
      <c r="E186" s="8"/>
      <c r="F186" s="8"/>
      <c r="G186" s="8">
        <v>332421.1</v>
      </c>
      <c r="H186" s="8">
        <v>97905.09</v>
      </c>
      <c r="I186" s="11">
        <v>230871.73</v>
      </c>
    </row>
    <row r="187" s="1" customFormat="1" ht="30" customHeight="1" spans="1:9">
      <c r="A187" s="5" t="s">
        <v>543</v>
      </c>
      <c r="B187" s="7" t="s">
        <v>544</v>
      </c>
      <c r="C187" s="8">
        <v>3053223.24</v>
      </c>
      <c r="D187" s="8">
        <v>1750409.68</v>
      </c>
      <c r="E187" s="8">
        <v>720000</v>
      </c>
      <c r="F187" s="8"/>
      <c r="G187" s="8">
        <v>256422.36</v>
      </c>
      <c r="H187" s="8">
        <v>74290.2</v>
      </c>
      <c r="I187" s="11">
        <v>252101</v>
      </c>
    </row>
    <row r="188" s="1" customFormat="1" ht="22.5" customHeight="1" spans="1:9">
      <c r="A188" s="5" t="s">
        <v>545</v>
      </c>
      <c r="B188" s="7" t="s">
        <v>546</v>
      </c>
      <c r="C188" s="8">
        <v>2378047.7</v>
      </c>
      <c r="D188" s="8">
        <v>1895697.82</v>
      </c>
      <c r="E188" s="8"/>
      <c r="F188" s="8"/>
      <c r="G188" s="8">
        <v>220924.31</v>
      </c>
      <c r="H188" s="8">
        <v>65073.01</v>
      </c>
      <c r="I188" s="11">
        <v>196352.56</v>
      </c>
    </row>
    <row r="189" s="1" customFormat="1" ht="22.5" customHeight="1" spans="1:9">
      <c r="A189" s="5" t="s">
        <v>547</v>
      </c>
      <c r="B189" s="7" t="s">
        <v>548</v>
      </c>
      <c r="C189" s="8">
        <v>1434411.37</v>
      </c>
      <c r="D189" s="8">
        <v>1060956.23</v>
      </c>
      <c r="E189" s="8"/>
      <c r="F189" s="8"/>
      <c r="G189" s="8">
        <v>195870.25</v>
      </c>
      <c r="H189" s="8">
        <v>59147.25</v>
      </c>
      <c r="I189" s="11">
        <v>118437.64</v>
      </c>
    </row>
    <row r="190" s="1" customFormat="1" ht="22.5" customHeight="1" spans="1:9">
      <c r="A190" s="5" t="s">
        <v>549</v>
      </c>
      <c r="B190" s="7" t="s">
        <v>550</v>
      </c>
      <c r="C190" s="8">
        <v>1484015.82</v>
      </c>
      <c r="D190" s="8">
        <v>1360000</v>
      </c>
      <c r="E190" s="8">
        <v>1360000</v>
      </c>
      <c r="F190" s="8"/>
      <c r="G190" s="8">
        <v>1482.4</v>
      </c>
      <c r="H190" s="8"/>
      <c r="I190" s="11">
        <v>122533.42</v>
      </c>
    </row>
    <row r="191" s="1" customFormat="1" ht="22.5" customHeight="1" spans="1:9">
      <c r="A191" s="5" t="s">
        <v>551</v>
      </c>
      <c r="B191" s="7" t="s">
        <v>552</v>
      </c>
      <c r="C191" s="8" t="s">
        <v>553</v>
      </c>
      <c r="D191" s="8" t="s">
        <v>554</v>
      </c>
      <c r="E191" s="8">
        <v>328650</v>
      </c>
      <c r="F191" s="8"/>
      <c r="G191" s="8">
        <v>8346148.84</v>
      </c>
      <c r="H191" s="8">
        <v>1131922.76</v>
      </c>
      <c r="I191" s="11">
        <v>3122123.99</v>
      </c>
    </row>
    <row r="192" s="1" customFormat="1" ht="22.5" customHeight="1" spans="1:9">
      <c r="A192" s="5" t="s">
        <v>555</v>
      </c>
      <c r="B192" s="7" t="s">
        <v>556</v>
      </c>
      <c r="C192" s="8" t="s">
        <v>557</v>
      </c>
      <c r="D192" s="8">
        <v>8371792.24</v>
      </c>
      <c r="E192" s="8">
        <v>2627596.87</v>
      </c>
      <c r="F192" s="8"/>
      <c r="G192" s="8">
        <v>570521.61</v>
      </c>
      <c r="H192" s="8">
        <v>282524.41</v>
      </c>
      <c r="I192" s="11">
        <v>830235.44</v>
      </c>
    </row>
    <row r="193" s="1" customFormat="1" ht="30" customHeight="1" spans="1:9">
      <c r="A193" s="5" t="s">
        <v>558</v>
      </c>
      <c r="B193" s="7" t="s">
        <v>559</v>
      </c>
      <c r="C193" s="8">
        <v>3211380.26</v>
      </c>
      <c r="D193" s="8">
        <v>2470775.22</v>
      </c>
      <c r="E193" s="8"/>
      <c r="F193" s="8"/>
      <c r="G193" s="8">
        <v>367522.35</v>
      </c>
      <c r="H193" s="8">
        <v>107922.85</v>
      </c>
      <c r="I193" s="11">
        <v>265159.84</v>
      </c>
    </row>
    <row r="194" s="1" customFormat="1" ht="22.5" customHeight="1" spans="1:9">
      <c r="A194" s="5" t="s">
        <v>560</v>
      </c>
      <c r="B194" s="7" t="s">
        <v>561</v>
      </c>
      <c r="C194" s="8">
        <v>1670654.07</v>
      </c>
      <c r="D194" s="8">
        <v>1282212.22</v>
      </c>
      <c r="E194" s="8"/>
      <c r="F194" s="8"/>
      <c r="G194" s="8">
        <v>193511.55</v>
      </c>
      <c r="H194" s="8">
        <v>56986.39</v>
      </c>
      <c r="I194" s="11">
        <v>137943.91</v>
      </c>
    </row>
    <row r="195" s="1" customFormat="1" ht="30" customHeight="1" spans="1:9">
      <c r="A195" s="5" t="s">
        <v>562</v>
      </c>
      <c r="B195" s="7" t="s">
        <v>563</v>
      </c>
      <c r="C195" s="8">
        <v>1777301.78</v>
      </c>
      <c r="D195" s="8">
        <v>993649.87</v>
      </c>
      <c r="E195" s="8">
        <v>450000</v>
      </c>
      <c r="F195" s="8"/>
      <c r="G195" s="8">
        <v>144928.19</v>
      </c>
      <c r="H195" s="8">
        <v>41974.03</v>
      </c>
      <c r="I195" s="11">
        <v>146749.69</v>
      </c>
    </row>
    <row r="196" s="1" customFormat="1" ht="22.5" customHeight="1" spans="1:9">
      <c r="A196" s="5" t="s">
        <v>564</v>
      </c>
      <c r="B196" s="7" t="s">
        <v>565</v>
      </c>
      <c r="C196" s="8">
        <v>1513544.43</v>
      </c>
      <c r="D196" s="8">
        <v>1207639.78</v>
      </c>
      <c r="E196" s="8"/>
      <c r="F196" s="8"/>
      <c r="G196" s="8">
        <v>139770.16</v>
      </c>
      <c r="H196" s="8">
        <v>41162.93</v>
      </c>
      <c r="I196" s="11">
        <v>124971.56</v>
      </c>
    </row>
    <row r="197" s="1" customFormat="1" ht="22.5" customHeight="1" spans="1:9">
      <c r="A197" s="5" t="s">
        <v>566</v>
      </c>
      <c r="B197" s="7" t="s">
        <v>567</v>
      </c>
      <c r="C197" s="8">
        <v>860391.13</v>
      </c>
      <c r="D197" s="8">
        <v>637303.71</v>
      </c>
      <c r="E197" s="8"/>
      <c r="F197" s="8"/>
      <c r="G197" s="8">
        <v>116719.28</v>
      </c>
      <c r="H197" s="8">
        <v>35326.67</v>
      </c>
      <c r="I197" s="11">
        <v>71041.47</v>
      </c>
    </row>
    <row r="198" s="1" customFormat="1" ht="22.5" customHeight="1" spans="1:9">
      <c r="A198" s="5" t="s">
        <v>568</v>
      </c>
      <c r="B198" s="7" t="s">
        <v>569</v>
      </c>
      <c r="C198" s="8">
        <v>763831.67</v>
      </c>
      <c r="D198" s="8">
        <v>700000</v>
      </c>
      <c r="E198" s="8">
        <v>700000</v>
      </c>
      <c r="F198" s="8"/>
      <c r="G198" s="8">
        <v>763</v>
      </c>
      <c r="H198" s="8"/>
      <c r="I198" s="11">
        <v>63068.67</v>
      </c>
    </row>
    <row r="199" s="1" customFormat="1" ht="22.5" customHeight="1" spans="1:9">
      <c r="A199" s="5" t="s">
        <v>570</v>
      </c>
      <c r="B199" s="7" t="s">
        <v>571</v>
      </c>
      <c r="C199" s="8" t="s">
        <v>572</v>
      </c>
      <c r="D199" s="8" t="s">
        <v>573</v>
      </c>
      <c r="E199" s="8">
        <v>315504</v>
      </c>
      <c r="F199" s="8"/>
      <c r="G199" s="8">
        <v>8159910.39</v>
      </c>
      <c r="H199" s="8">
        <v>1101462.84</v>
      </c>
      <c r="I199" s="11">
        <v>3027541.61</v>
      </c>
    </row>
    <row r="200" s="1" customFormat="1" ht="22.5" customHeight="1" spans="1:9">
      <c r="A200" s="5" t="s">
        <v>574</v>
      </c>
      <c r="B200" s="7" t="s">
        <v>575</v>
      </c>
      <c r="C200" s="8">
        <v>9665449.61</v>
      </c>
      <c r="D200" s="8">
        <v>8047486.01</v>
      </c>
      <c r="E200" s="8">
        <v>2524642.52</v>
      </c>
      <c r="F200" s="8"/>
      <c r="G200" s="8">
        <v>548415.57</v>
      </c>
      <c r="H200" s="8">
        <v>271483.38</v>
      </c>
      <c r="I200" s="11">
        <v>798064.65</v>
      </c>
    </row>
    <row r="201" s="1" customFormat="1" ht="30" customHeight="1" spans="1:9">
      <c r="A201" s="5" t="s">
        <v>576</v>
      </c>
      <c r="B201" s="7" t="s">
        <v>577</v>
      </c>
      <c r="C201" s="8">
        <v>3081270.71</v>
      </c>
      <c r="D201" s="8">
        <v>2370866.96</v>
      </c>
      <c r="E201" s="8"/>
      <c r="F201" s="8"/>
      <c r="G201" s="8">
        <v>352464.49</v>
      </c>
      <c r="H201" s="8">
        <v>103522.41</v>
      </c>
      <c r="I201" s="11">
        <v>254416.85</v>
      </c>
    </row>
    <row r="202" s="1" customFormat="1" ht="22.5" customHeight="1" spans="1:9">
      <c r="A202" s="5" t="s">
        <v>578</v>
      </c>
      <c r="B202" s="7" t="s">
        <v>579</v>
      </c>
      <c r="C202" s="8">
        <v>1562134.28</v>
      </c>
      <c r="D202" s="8">
        <v>1192666.36</v>
      </c>
      <c r="E202" s="8"/>
      <c r="F202" s="8"/>
      <c r="G202" s="8">
        <v>185770.92</v>
      </c>
      <c r="H202" s="8">
        <v>54713.44</v>
      </c>
      <c r="I202" s="11">
        <v>128983.56</v>
      </c>
    </row>
    <row r="203" s="1" customFormat="1" ht="30" customHeight="1" spans="1:9">
      <c r="A203" s="5" t="s">
        <v>580</v>
      </c>
      <c r="B203" s="7" t="s">
        <v>581</v>
      </c>
      <c r="C203" s="8">
        <v>1705589.99</v>
      </c>
      <c r="D203" s="8">
        <v>955433.94</v>
      </c>
      <c r="E203" s="8">
        <v>432000</v>
      </c>
      <c r="F203" s="8"/>
      <c r="G203" s="8">
        <v>137507.65</v>
      </c>
      <c r="H203" s="8">
        <v>39819.87</v>
      </c>
      <c r="I203" s="11">
        <v>140828.53</v>
      </c>
    </row>
    <row r="204" s="1" customFormat="1" ht="22.5" customHeight="1" spans="1:9">
      <c r="A204" s="5" t="s">
        <v>582</v>
      </c>
      <c r="B204" s="7" t="s">
        <v>583</v>
      </c>
      <c r="C204" s="8">
        <v>1353616.86</v>
      </c>
      <c r="D204" s="8">
        <v>1066692.34</v>
      </c>
      <c r="E204" s="8"/>
      <c r="F204" s="8"/>
      <c r="G204" s="8">
        <v>135285.69</v>
      </c>
      <c r="H204" s="8">
        <v>39872.3</v>
      </c>
      <c r="I204" s="11">
        <v>111766.53</v>
      </c>
    </row>
    <row r="205" s="1" customFormat="1" ht="22.5" customHeight="1" spans="1:9">
      <c r="A205" s="5" t="s">
        <v>584</v>
      </c>
      <c r="B205" s="7" t="s">
        <v>585</v>
      </c>
      <c r="C205" s="8">
        <v>824313.44</v>
      </c>
      <c r="D205" s="8">
        <v>609478.72</v>
      </c>
      <c r="E205" s="8"/>
      <c r="F205" s="8"/>
      <c r="G205" s="8">
        <v>112751.68</v>
      </c>
      <c r="H205" s="8">
        <v>34020.46</v>
      </c>
      <c r="I205" s="11">
        <v>68062.58</v>
      </c>
    </row>
    <row r="206" s="1" customFormat="1" ht="22.5" customHeight="1" spans="1:9">
      <c r="A206" s="5" t="s">
        <v>586</v>
      </c>
      <c r="B206" s="7" t="s">
        <v>587</v>
      </c>
      <c r="C206" s="8">
        <v>742007.91</v>
      </c>
      <c r="D206" s="8">
        <v>680000</v>
      </c>
      <c r="E206" s="8">
        <v>680000</v>
      </c>
      <c r="F206" s="8"/>
      <c r="G206" s="8">
        <v>741.2</v>
      </c>
      <c r="H206" s="8"/>
      <c r="I206" s="11">
        <v>61266.71</v>
      </c>
    </row>
    <row r="207" s="1" customFormat="1" ht="22.5" customHeight="1" spans="1:9">
      <c r="A207" s="5" t="s">
        <v>588</v>
      </c>
      <c r="B207" s="7" t="s">
        <v>589</v>
      </c>
      <c r="C207" s="8" t="s">
        <v>492</v>
      </c>
      <c r="D207" s="8" t="s">
        <v>493</v>
      </c>
      <c r="E207" s="8">
        <v>460110</v>
      </c>
      <c r="F207" s="8"/>
      <c r="G207" s="8" t="s">
        <v>494</v>
      </c>
      <c r="H207" s="8">
        <v>1751909.27</v>
      </c>
      <c r="I207" s="11">
        <v>4721445.33</v>
      </c>
    </row>
    <row r="208" s="1" customFormat="1" ht="22.5" customHeight="1" spans="1:9">
      <c r="A208" s="5" t="s">
        <v>590</v>
      </c>
      <c r="B208" s="7" t="s">
        <v>591</v>
      </c>
      <c r="C208" s="8" t="s">
        <v>497</v>
      </c>
      <c r="D208" s="8" t="s">
        <v>498</v>
      </c>
      <c r="E208" s="8">
        <v>3562880.61</v>
      </c>
      <c r="F208" s="8"/>
      <c r="G208" s="8">
        <v>790045.32</v>
      </c>
      <c r="H208" s="8">
        <v>387956.39</v>
      </c>
      <c r="I208" s="11">
        <v>1179428.57</v>
      </c>
    </row>
    <row r="209" s="1" customFormat="1" ht="30" customHeight="1" spans="1:9">
      <c r="A209" s="5" t="s">
        <v>592</v>
      </c>
      <c r="B209" s="7" t="s">
        <v>593</v>
      </c>
      <c r="C209" s="8">
        <v>4777346.83</v>
      </c>
      <c r="D209" s="8">
        <v>3734621.57</v>
      </c>
      <c r="E209" s="8"/>
      <c r="F209" s="8"/>
      <c r="G209" s="8">
        <v>487607.64</v>
      </c>
      <c r="H209" s="8">
        <v>160657.79</v>
      </c>
      <c r="I209" s="11">
        <v>394459.83</v>
      </c>
    </row>
    <row r="210" s="1" customFormat="1" ht="22.5" customHeight="1" spans="1:9">
      <c r="A210" s="5" t="s">
        <v>594</v>
      </c>
      <c r="B210" s="7" t="s">
        <v>595</v>
      </c>
      <c r="C210" s="8">
        <v>2419395.68</v>
      </c>
      <c r="D210" s="8">
        <v>1884194.38</v>
      </c>
      <c r="E210" s="8"/>
      <c r="F210" s="8"/>
      <c r="G210" s="8">
        <v>252099.03</v>
      </c>
      <c r="H210" s="8">
        <v>83335.65</v>
      </c>
      <c r="I210" s="11">
        <v>199766.62</v>
      </c>
    </row>
    <row r="211" s="1" customFormat="1" ht="30" customHeight="1" spans="1:9">
      <c r="A211" s="5" t="s">
        <v>596</v>
      </c>
      <c r="B211" s="7" t="s">
        <v>597</v>
      </c>
      <c r="C211" s="8">
        <v>2643438.77</v>
      </c>
      <c r="D211" s="8">
        <v>1510179.02</v>
      </c>
      <c r="E211" s="8">
        <v>630000</v>
      </c>
      <c r="F211" s="8"/>
      <c r="G211" s="8">
        <v>220975.86</v>
      </c>
      <c r="H211" s="8">
        <v>64018.3</v>
      </c>
      <c r="I211" s="11">
        <v>218265.59</v>
      </c>
    </row>
    <row r="212" s="1" customFormat="1" ht="22.5" customHeight="1" spans="1:9">
      <c r="A212" s="5" t="s">
        <v>598</v>
      </c>
      <c r="B212" s="7" t="s">
        <v>599</v>
      </c>
      <c r="C212" s="8">
        <v>2094589.85</v>
      </c>
      <c r="D212" s="8">
        <v>1664662.13</v>
      </c>
      <c r="E212" s="8"/>
      <c r="F212" s="8"/>
      <c r="G212" s="8">
        <v>198503.5</v>
      </c>
      <c r="H212" s="8">
        <v>58476.43</v>
      </c>
      <c r="I212" s="11">
        <v>172947.79</v>
      </c>
    </row>
    <row r="213" s="1" customFormat="1" ht="22.5" customHeight="1" spans="1:9">
      <c r="A213" s="5" t="s">
        <v>600</v>
      </c>
      <c r="B213" s="7" t="s">
        <v>601</v>
      </c>
      <c r="C213" s="8">
        <v>1341894.45</v>
      </c>
      <c r="D213" s="8">
        <v>994322.02</v>
      </c>
      <c r="E213" s="8"/>
      <c r="F213" s="8"/>
      <c r="G213" s="8">
        <v>181797.1</v>
      </c>
      <c r="H213" s="8">
        <v>54976.71</v>
      </c>
      <c r="I213" s="11">
        <v>110798.62</v>
      </c>
    </row>
    <row r="214" s="1" customFormat="1" ht="22.5" customHeight="1" spans="1:9">
      <c r="A214" s="5" t="s">
        <v>602</v>
      </c>
      <c r="B214" s="7" t="s">
        <v>603</v>
      </c>
      <c r="C214" s="8">
        <v>1353073.24</v>
      </c>
      <c r="D214" s="8">
        <v>1240000</v>
      </c>
      <c r="E214" s="8">
        <v>1240000</v>
      </c>
      <c r="F214" s="8"/>
      <c r="G214" s="8">
        <v>1351.6</v>
      </c>
      <c r="H214" s="8"/>
      <c r="I214" s="11">
        <v>111721.64</v>
      </c>
    </row>
    <row r="215" s="1" customFormat="1" ht="22.5" customHeight="1" spans="1:9">
      <c r="A215" s="5" t="s">
        <v>604</v>
      </c>
      <c r="B215" s="7" t="s">
        <v>605</v>
      </c>
      <c r="C215" s="8" t="s">
        <v>553</v>
      </c>
      <c r="D215" s="8" t="s">
        <v>554</v>
      </c>
      <c r="E215" s="8">
        <v>328650</v>
      </c>
      <c r="F215" s="8"/>
      <c r="G215" s="8">
        <v>8346148.84</v>
      </c>
      <c r="H215" s="8">
        <v>1131922.76</v>
      </c>
      <c r="I215" s="11">
        <v>3122123.99</v>
      </c>
    </row>
    <row r="216" s="1" customFormat="1" ht="22.5" customHeight="1" spans="1:9">
      <c r="A216" s="5" t="s">
        <v>606</v>
      </c>
      <c r="B216" s="7" t="s">
        <v>607</v>
      </c>
      <c r="C216" s="8" t="s">
        <v>557</v>
      </c>
      <c r="D216" s="8">
        <v>8371792.24</v>
      </c>
      <c r="E216" s="8">
        <v>2627596.87</v>
      </c>
      <c r="F216" s="8"/>
      <c r="G216" s="8">
        <v>570521.61</v>
      </c>
      <c r="H216" s="8">
        <v>282524.41</v>
      </c>
      <c r="I216" s="11">
        <v>830235.44</v>
      </c>
    </row>
    <row r="217" s="1" customFormat="1" ht="30" customHeight="1" spans="1:9">
      <c r="A217" s="5" t="s">
        <v>608</v>
      </c>
      <c r="B217" s="7" t="s">
        <v>609</v>
      </c>
      <c r="C217" s="8">
        <v>3211380.26</v>
      </c>
      <c r="D217" s="8">
        <v>2470775.22</v>
      </c>
      <c r="E217" s="8"/>
      <c r="F217" s="8"/>
      <c r="G217" s="8">
        <v>367522.35</v>
      </c>
      <c r="H217" s="8">
        <v>107922.85</v>
      </c>
      <c r="I217" s="11">
        <v>265159.84</v>
      </c>
    </row>
    <row r="218" s="1" customFormat="1" ht="22.5" customHeight="1" spans="1:9">
      <c r="A218" s="5" t="s">
        <v>610</v>
      </c>
      <c r="B218" s="7" t="s">
        <v>611</v>
      </c>
      <c r="C218" s="8">
        <v>1615817.25</v>
      </c>
      <c r="D218" s="8">
        <v>1237201.24</v>
      </c>
      <c r="E218" s="8"/>
      <c r="F218" s="8"/>
      <c r="G218" s="8">
        <v>188724.26</v>
      </c>
      <c r="H218" s="8">
        <v>56475.65</v>
      </c>
      <c r="I218" s="11">
        <v>133416.1</v>
      </c>
    </row>
    <row r="219" s="1" customFormat="1" ht="30" customHeight="1" spans="1:9">
      <c r="A219" s="5" t="s">
        <v>612</v>
      </c>
      <c r="B219" s="7" t="s">
        <v>613</v>
      </c>
      <c r="C219" s="8">
        <v>1777301.78</v>
      </c>
      <c r="D219" s="8">
        <v>993649.87</v>
      </c>
      <c r="E219" s="8">
        <v>450000</v>
      </c>
      <c r="F219" s="8"/>
      <c r="G219" s="8">
        <v>144928.19</v>
      </c>
      <c r="H219" s="8">
        <v>41974.03</v>
      </c>
      <c r="I219" s="11">
        <v>146749.69</v>
      </c>
    </row>
    <row r="220" s="1" customFormat="1" ht="22.5" customHeight="1" spans="1:9">
      <c r="A220" s="5" t="s">
        <v>614</v>
      </c>
      <c r="B220" s="7" t="s">
        <v>615</v>
      </c>
      <c r="C220" s="8">
        <v>1513544.43</v>
      </c>
      <c r="D220" s="8">
        <v>1207639.78</v>
      </c>
      <c r="E220" s="8"/>
      <c r="F220" s="8"/>
      <c r="G220" s="8">
        <v>139770.16</v>
      </c>
      <c r="H220" s="8">
        <v>41162.93</v>
      </c>
      <c r="I220" s="11">
        <v>124971.56</v>
      </c>
    </row>
    <row r="221" s="1" customFormat="1" ht="22.5" customHeight="1" spans="1:9">
      <c r="A221" s="5" t="s">
        <v>616</v>
      </c>
      <c r="B221" s="7" t="s">
        <v>617</v>
      </c>
      <c r="C221" s="8">
        <v>857443.42</v>
      </c>
      <c r="D221" s="8">
        <v>634999.97</v>
      </c>
      <c r="E221" s="8"/>
      <c r="F221" s="8"/>
      <c r="G221" s="8">
        <v>116471.58</v>
      </c>
      <c r="H221" s="8">
        <v>35173.79</v>
      </c>
      <c r="I221" s="11">
        <v>70798.08</v>
      </c>
    </row>
    <row r="222" s="1" customFormat="1" ht="22.5" customHeight="1" spans="1:9">
      <c r="A222" s="5" t="s">
        <v>618</v>
      </c>
      <c r="B222" s="7" t="s">
        <v>619</v>
      </c>
      <c r="C222" s="8">
        <v>763831.67</v>
      </c>
      <c r="D222" s="8">
        <v>700000</v>
      </c>
      <c r="E222" s="8">
        <v>700000</v>
      </c>
      <c r="F222" s="8"/>
      <c r="G222" s="8">
        <v>763</v>
      </c>
      <c r="H222" s="8"/>
      <c r="I222" s="11">
        <v>63068.67</v>
      </c>
    </row>
    <row r="223" s="1" customFormat="1" ht="22.5" customHeight="1" spans="1:9">
      <c r="A223" s="5" t="s">
        <v>620</v>
      </c>
      <c r="B223" s="7" t="s">
        <v>621</v>
      </c>
      <c r="C223" s="8">
        <v>1122488.2</v>
      </c>
      <c r="D223" s="8">
        <v>780651.58</v>
      </c>
      <c r="E223" s="8"/>
      <c r="F223" s="8"/>
      <c r="G223" s="8">
        <v>210735.04</v>
      </c>
      <c r="H223" s="8">
        <v>38419.07</v>
      </c>
      <c r="I223" s="11">
        <v>92682.51</v>
      </c>
    </row>
    <row r="224" s="1" customFormat="1" ht="22.5" customHeight="1" spans="1:9">
      <c r="A224" s="5" t="s">
        <v>622</v>
      </c>
      <c r="B224" s="7" t="s">
        <v>623</v>
      </c>
      <c r="C224" s="8">
        <v>68162.58</v>
      </c>
      <c r="D224" s="8">
        <v>53821.32</v>
      </c>
      <c r="E224" s="8"/>
      <c r="F224" s="8"/>
      <c r="G224" s="8">
        <v>6270.43</v>
      </c>
      <c r="H224" s="8">
        <v>2442.73</v>
      </c>
      <c r="I224" s="11">
        <v>5628.1</v>
      </c>
    </row>
    <row r="225" s="1" customFormat="1" ht="22.5" customHeight="1" spans="1:9">
      <c r="A225" s="5" t="s">
        <v>624</v>
      </c>
      <c r="B225" s="7" t="s">
        <v>625</v>
      </c>
      <c r="C225" s="8">
        <v>160932.7</v>
      </c>
      <c r="D225" s="8">
        <v>126962.12</v>
      </c>
      <c r="E225" s="8"/>
      <c r="F225" s="8"/>
      <c r="G225" s="8">
        <v>14401.74</v>
      </c>
      <c r="H225" s="8">
        <v>6280.82</v>
      </c>
      <c r="I225" s="11">
        <v>13288.02</v>
      </c>
    </row>
    <row r="226" s="1" customFormat="1" ht="22.5" customHeight="1" spans="1:9">
      <c r="A226" s="5" t="s">
        <v>626</v>
      </c>
      <c r="B226" s="7" t="s">
        <v>627</v>
      </c>
      <c r="C226" s="8">
        <v>51632.23</v>
      </c>
      <c r="D226" s="8">
        <v>42768.61</v>
      </c>
      <c r="E226" s="8"/>
      <c r="F226" s="8"/>
      <c r="G226" s="8">
        <v>3206.52</v>
      </c>
      <c r="H226" s="8">
        <v>1393.89</v>
      </c>
      <c r="I226" s="11">
        <v>4263.21</v>
      </c>
    </row>
    <row r="227" s="1" customFormat="1" ht="22.5" customHeight="1" spans="1:9">
      <c r="A227" s="5" t="s">
        <v>628</v>
      </c>
      <c r="B227" s="7" t="s">
        <v>629</v>
      </c>
      <c r="C227" s="8">
        <v>28638.03</v>
      </c>
      <c r="D227" s="8">
        <v>21713.28</v>
      </c>
      <c r="E227" s="8"/>
      <c r="F227" s="8"/>
      <c r="G227" s="8">
        <v>3170.7</v>
      </c>
      <c r="H227" s="8">
        <v>1389.44</v>
      </c>
      <c r="I227" s="11">
        <v>2364.61</v>
      </c>
    </row>
    <row r="228" s="1" customFormat="1" ht="22.5" customHeight="1" spans="1:9">
      <c r="A228" s="5" t="s">
        <v>630</v>
      </c>
      <c r="B228" s="7" t="s">
        <v>631</v>
      </c>
      <c r="C228" s="8">
        <v>29909.77</v>
      </c>
      <c r="D228" s="8">
        <v>24014.74</v>
      </c>
      <c r="E228" s="8"/>
      <c r="F228" s="8"/>
      <c r="G228" s="8">
        <v>2374.06</v>
      </c>
      <c r="H228" s="8">
        <v>1051.36</v>
      </c>
      <c r="I228" s="11">
        <v>2469.61</v>
      </c>
    </row>
    <row r="229" s="1" customFormat="1" ht="22.5" customHeight="1" spans="1:9">
      <c r="A229" s="5" t="s">
        <v>632</v>
      </c>
      <c r="B229" s="7" t="s">
        <v>633</v>
      </c>
      <c r="C229" s="8">
        <v>109118.81</v>
      </c>
      <c r="D229" s="8">
        <v>100000</v>
      </c>
      <c r="E229" s="8">
        <v>100000</v>
      </c>
      <c r="F229" s="8"/>
      <c r="G229" s="8">
        <v>109</v>
      </c>
      <c r="H229" s="8"/>
      <c r="I229" s="11">
        <v>9009.81</v>
      </c>
    </row>
    <row r="230" s="1" customFormat="1" ht="22.5" customHeight="1" spans="1:9">
      <c r="A230" s="5" t="s">
        <v>634</v>
      </c>
      <c r="B230" s="7" t="s">
        <v>635</v>
      </c>
      <c r="C230" s="8">
        <v>1119683.1</v>
      </c>
      <c r="D230" s="8">
        <v>841436.87</v>
      </c>
      <c r="E230" s="8"/>
      <c r="F230" s="8"/>
      <c r="G230" s="8">
        <v>153867.44</v>
      </c>
      <c r="H230" s="8">
        <v>31927.89</v>
      </c>
      <c r="I230" s="11">
        <v>92450.9</v>
      </c>
    </row>
    <row r="231" s="1" customFormat="1" ht="22.5" customHeight="1" spans="1:9">
      <c r="A231" s="5" t="s">
        <v>636</v>
      </c>
      <c r="B231" s="7" t="s">
        <v>637</v>
      </c>
      <c r="C231" s="8">
        <v>62481.03</v>
      </c>
      <c r="D231" s="8">
        <v>37444.6</v>
      </c>
      <c r="E231" s="8"/>
      <c r="F231" s="8"/>
      <c r="G231" s="8">
        <v>17080.6</v>
      </c>
      <c r="H231" s="8">
        <v>2796.85</v>
      </c>
      <c r="I231" s="11">
        <v>5158.98</v>
      </c>
    </row>
    <row r="232" s="1" customFormat="1" ht="22.5" customHeight="1" spans="1:9">
      <c r="A232" s="5" t="s">
        <v>638</v>
      </c>
      <c r="B232" s="7" t="s">
        <v>639</v>
      </c>
      <c r="C232" s="8">
        <v>40881.09</v>
      </c>
      <c r="D232" s="8">
        <v>32070.87</v>
      </c>
      <c r="E232" s="8"/>
      <c r="F232" s="8"/>
      <c r="G232" s="8">
        <v>3923.6</v>
      </c>
      <c r="H232" s="8">
        <v>1511.12</v>
      </c>
      <c r="I232" s="11">
        <v>3375.5</v>
      </c>
    </row>
    <row r="233" s="1" customFormat="1" ht="22.5" customHeight="1" spans="1:9">
      <c r="A233" s="5" t="s">
        <v>640</v>
      </c>
      <c r="B233" s="7" t="s">
        <v>641</v>
      </c>
      <c r="C233" s="8">
        <v>98486.03</v>
      </c>
      <c r="D233" s="8">
        <v>77688.96</v>
      </c>
      <c r="E233" s="8"/>
      <c r="F233" s="8"/>
      <c r="G233" s="8">
        <v>8820.28</v>
      </c>
      <c r="H233" s="8">
        <v>3844.92</v>
      </c>
      <c r="I233" s="11">
        <v>8131.87</v>
      </c>
    </row>
    <row r="234" s="1" customFormat="1" ht="22.5" customHeight="1" spans="1:9">
      <c r="A234" s="5" t="s">
        <v>642</v>
      </c>
      <c r="B234" s="7" t="s">
        <v>643</v>
      </c>
      <c r="C234" s="8">
        <v>31356.16</v>
      </c>
      <c r="D234" s="8">
        <v>25965.87</v>
      </c>
      <c r="E234" s="8"/>
      <c r="F234" s="8"/>
      <c r="G234" s="8">
        <v>1952.45</v>
      </c>
      <c r="H234" s="8">
        <v>848.8</v>
      </c>
      <c r="I234" s="11">
        <v>2589.04</v>
      </c>
    </row>
    <row r="235" s="1" customFormat="1" ht="22.5" customHeight="1" spans="1:9">
      <c r="A235" s="5" t="s">
        <v>644</v>
      </c>
      <c r="B235" s="7" t="s">
        <v>645</v>
      </c>
      <c r="C235" s="8">
        <v>18517.11</v>
      </c>
      <c r="D235" s="8">
        <v>14120.24</v>
      </c>
      <c r="E235" s="8"/>
      <c r="F235" s="8"/>
      <c r="G235" s="8">
        <v>1993.87</v>
      </c>
      <c r="H235" s="8">
        <v>874.06</v>
      </c>
      <c r="I235" s="11">
        <v>1528.94</v>
      </c>
    </row>
    <row r="236" s="1" customFormat="1" ht="22.5" customHeight="1" spans="1:9">
      <c r="A236" s="5" t="s">
        <v>646</v>
      </c>
      <c r="B236" s="7" t="s">
        <v>647</v>
      </c>
      <c r="C236" s="8">
        <v>17735.34</v>
      </c>
      <c r="D236" s="8">
        <v>14247.88</v>
      </c>
      <c r="E236" s="8"/>
      <c r="F236" s="8"/>
      <c r="G236" s="8">
        <v>1399.57</v>
      </c>
      <c r="H236" s="8">
        <v>623.5</v>
      </c>
      <c r="I236" s="11">
        <v>1464.39</v>
      </c>
    </row>
    <row r="237" s="1" customFormat="1" ht="22.5" customHeight="1" spans="1:9">
      <c r="A237" s="5" t="s">
        <v>648</v>
      </c>
      <c r="B237" s="7" t="s">
        <v>649</v>
      </c>
      <c r="C237" s="8">
        <v>358753.55</v>
      </c>
      <c r="D237" s="8">
        <v>273373.59</v>
      </c>
      <c r="E237" s="8"/>
      <c r="F237" s="8"/>
      <c r="G237" s="8">
        <v>45550.08</v>
      </c>
      <c r="H237" s="8">
        <v>10208.03</v>
      </c>
      <c r="I237" s="11">
        <v>29621.85</v>
      </c>
    </row>
    <row r="238" s="1" customFormat="1" ht="22.5" customHeight="1" spans="1:9">
      <c r="A238" s="5" t="s">
        <v>650</v>
      </c>
      <c r="B238" s="7" t="s">
        <v>651</v>
      </c>
      <c r="C238" s="8">
        <v>44545.63</v>
      </c>
      <c r="D238" s="8">
        <v>32471.14</v>
      </c>
      <c r="E238" s="8"/>
      <c r="F238" s="8"/>
      <c r="G238" s="8">
        <v>6570.72</v>
      </c>
      <c r="H238" s="8">
        <v>1825.69</v>
      </c>
      <c r="I238" s="11">
        <v>3678.08</v>
      </c>
    </row>
    <row r="239" s="1" customFormat="1" ht="22.5" customHeight="1" spans="1:9">
      <c r="A239" s="5" t="s">
        <v>652</v>
      </c>
      <c r="B239" s="7" t="s">
        <v>653</v>
      </c>
      <c r="C239" s="8">
        <v>3935.83</v>
      </c>
      <c r="D239" s="8">
        <v>3199.7</v>
      </c>
      <c r="E239" s="8"/>
      <c r="F239" s="8"/>
      <c r="G239" s="8">
        <v>286.33</v>
      </c>
      <c r="H239" s="8">
        <v>124.82</v>
      </c>
      <c r="I239" s="11">
        <v>324.98</v>
      </c>
    </row>
    <row r="240" s="1" customFormat="1" ht="22.5" customHeight="1" spans="1:9">
      <c r="A240" s="5" t="s">
        <v>654</v>
      </c>
      <c r="B240" s="7" t="s">
        <v>655</v>
      </c>
      <c r="C240" s="8">
        <v>7756.81</v>
      </c>
      <c r="D240" s="8">
        <v>6003.76</v>
      </c>
      <c r="E240" s="8"/>
      <c r="F240" s="8"/>
      <c r="G240" s="8">
        <v>773.05</v>
      </c>
      <c r="H240" s="8">
        <v>339.53</v>
      </c>
      <c r="I240" s="11">
        <v>640.47</v>
      </c>
    </row>
    <row r="241" s="1" customFormat="1" ht="22.5" customHeight="1" spans="1:9">
      <c r="A241" s="5" t="s">
        <v>656</v>
      </c>
      <c r="B241" s="7" t="s">
        <v>657</v>
      </c>
      <c r="C241" s="8">
        <v>3400.76</v>
      </c>
      <c r="D241" s="8">
        <v>2690.46</v>
      </c>
      <c r="E241" s="8"/>
      <c r="F241" s="8"/>
      <c r="G241" s="8">
        <v>296.66</v>
      </c>
      <c r="H241" s="8">
        <v>132.84</v>
      </c>
      <c r="I241" s="11">
        <v>280.8</v>
      </c>
    </row>
    <row r="242" s="1" customFormat="1" ht="30" customHeight="1" spans="1:9">
      <c r="A242" s="5" t="s">
        <v>658</v>
      </c>
      <c r="B242" s="7" t="s">
        <v>659</v>
      </c>
      <c r="C242" s="8">
        <v>194928.12</v>
      </c>
      <c r="D242" s="8">
        <v>133723.72</v>
      </c>
      <c r="E242" s="8"/>
      <c r="F242" s="8"/>
      <c r="G242" s="8">
        <v>38445.15</v>
      </c>
      <c r="H242" s="8">
        <v>6664.27</v>
      </c>
      <c r="I242" s="11">
        <v>16094.98</v>
      </c>
    </row>
    <row r="243" s="1" customFormat="1" ht="30" customHeight="1" spans="1:9">
      <c r="A243" s="5" t="s">
        <v>660</v>
      </c>
      <c r="B243" s="7" t="s">
        <v>661</v>
      </c>
      <c r="C243" s="8">
        <v>89320.42</v>
      </c>
      <c r="D243" s="8">
        <v>73091.68</v>
      </c>
      <c r="E243" s="8"/>
      <c r="F243" s="8"/>
      <c r="G243" s="8">
        <v>7719.72</v>
      </c>
      <c r="H243" s="8">
        <v>1133.94</v>
      </c>
      <c r="I243" s="11">
        <v>7375.08</v>
      </c>
    </row>
    <row r="244" s="1" customFormat="1" ht="30" customHeight="1" spans="1:9">
      <c r="A244" s="5" t="s">
        <v>662</v>
      </c>
      <c r="B244" s="7" t="s">
        <v>663</v>
      </c>
      <c r="C244" s="8">
        <v>411752.11</v>
      </c>
      <c r="D244" s="8">
        <v>356840.99</v>
      </c>
      <c r="E244" s="8"/>
      <c r="F244" s="8"/>
      <c r="G244" s="8">
        <v>14642.99</v>
      </c>
      <c r="H244" s="8">
        <v>6270.25</v>
      </c>
      <c r="I244" s="11">
        <v>33997.88</v>
      </c>
    </row>
    <row r="245" s="1" customFormat="1" ht="22.5" customHeight="1" spans="1:9">
      <c r="A245" s="5" t="s">
        <v>664</v>
      </c>
      <c r="B245" s="7" t="s">
        <v>665</v>
      </c>
      <c r="C245" s="8" t="s">
        <v>666</v>
      </c>
      <c r="D245" s="8" t="s">
        <v>667</v>
      </c>
      <c r="E245" s="8">
        <v>700000</v>
      </c>
      <c r="F245" s="8">
        <v>68700000</v>
      </c>
      <c r="G245" s="8" t="s">
        <v>668</v>
      </c>
      <c r="H245" s="8">
        <v>6863606.27</v>
      </c>
      <c r="I245" s="11" t="s">
        <v>669</v>
      </c>
    </row>
    <row r="246" s="1" customFormat="1" ht="22.5" customHeight="1" spans="1:9">
      <c r="A246" s="5" t="s">
        <v>670</v>
      </c>
      <c r="B246" s="7" t="s">
        <v>671</v>
      </c>
      <c r="C246" s="8" t="s">
        <v>672</v>
      </c>
      <c r="D246" s="8">
        <v>8109298.4</v>
      </c>
      <c r="E246" s="8">
        <v>567072.5</v>
      </c>
      <c r="F246" s="8"/>
      <c r="G246" s="8">
        <v>1960570.28</v>
      </c>
      <c r="H246" s="8">
        <v>500488.23</v>
      </c>
      <c r="I246" s="11">
        <v>1002368.65</v>
      </c>
    </row>
    <row r="247" s="1" customFormat="1" ht="22.5" customHeight="1" spans="1:9">
      <c r="A247" s="5" t="s">
        <v>673</v>
      </c>
      <c r="B247" s="7" t="s">
        <v>674</v>
      </c>
      <c r="C247" s="8">
        <v>6268599.33</v>
      </c>
      <c r="D247" s="8">
        <v>4774787.76</v>
      </c>
      <c r="E247" s="8">
        <v>567072.5</v>
      </c>
      <c r="F247" s="8"/>
      <c r="G247" s="8">
        <v>325576.58</v>
      </c>
      <c r="H247" s="8">
        <v>83571.72</v>
      </c>
      <c r="I247" s="11">
        <v>517590.77</v>
      </c>
    </row>
    <row r="248" s="1" customFormat="1" ht="22.5" customHeight="1" spans="1:9">
      <c r="A248" s="5" t="s">
        <v>675</v>
      </c>
      <c r="B248" s="7" t="s">
        <v>676</v>
      </c>
      <c r="C248" s="8" t="s">
        <v>677</v>
      </c>
      <c r="D248" s="8" t="s">
        <v>678</v>
      </c>
      <c r="E248" s="8">
        <v>567072.5</v>
      </c>
      <c r="F248" s="8"/>
      <c r="G248" s="8">
        <v>1722668.96</v>
      </c>
      <c r="H248" s="8">
        <v>456561.66</v>
      </c>
      <c r="I248" s="11">
        <v>2718634.52</v>
      </c>
    </row>
    <row r="249" s="1" customFormat="1" ht="30" customHeight="1" spans="1:9">
      <c r="A249" s="5" t="s">
        <v>679</v>
      </c>
      <c r="B249" s="7" t="s">
        <v>680</v>
      </c>
      <c r="C249" s="8">
        <v>8863305.8</v>
      </c>
      <c r="D249" s="8">
        <v>7742539.41</v>
      </c>
      <c r="E249" s="8"/>
      <c r="F249" s="8"/>
      <c r="G249" s="8">
        <v>309026.76</v>
      </c>
      <c r="H249" s="8">
        <v>79907.04</v>
      </c>
      <c r="I249" s="11">
        <v>731832.59</v>
      </c>
    </row>
    <row r="250" s="1" customFormat="1" ht="22.5" customHeight="1" spans="1:9">
      <c r="A250" s="5" t="s">
        <v>681</v>
      </c>
      <c r="B250" s="7" t="s">
        <v>682</v>
      </c>
      <c r="C250" s="8">
        <v>3340836.54</v>
      </c>
      <c r="D250" s="8">
        <v>2141773.5</v>
      </c>
      <c r="E250" s="8">
        <v>567072.5</v>
      </c>
      <c r="F250" s="8"/>
      <c r="G250" s="8">
        <v>283636.28</v>
      </c>
      <c r="H250" s="8">
        <v>72505.37</v>
      </c>
      <c r="I250" s="11">
        <v>275848.89</v>
      </c>
    </row>
    <row r="251" s="1" customFormat="1" ht="22.5" customHeight="1" spans="1:9">
      <c r="A251" s="5" t="s">
        <v>683</v>
      </c>
      <c r="B251" s="7" t="s">
        <v>684</v>
      </c>
      <c r="C251" s="8" t="s">
        <v>685</v>
      </c>
      <c r="D251" s="8">
        <v>7376583.95</v>
      </c>
      <c r="E251" s="8">
        <v>567072.5</v>
      </c>
      <c r="F251" s="8"/>
      <c r="G251" s="8">
        <v>1459527.39</v>
      </c>
      <c r="H251" s="8">
        <v>355923.85</v>
      </c>
      <c r="I251" s="11">
        <v>878319.69</v>
      </c>
    </row>
    <row r="252" s="1" customFormat="1" ht="22.5" customHeight="1" spans="1:9">
      <c r="A252" s="5" t="s">
        <v>686</v>
      </c>
      <c r="B252" s="7" t="s">
        <v>687</v>
      </c>
      <c r="C252" s="8" t="s">
        <v>688</v>
      </c>
      <c r="D252" s="8" t="s">
        <v>689</v>
      </c>
      <c r="E252" s="8">
        <v>3900000</v>
      </c>
      <c r="F252" s="8"/>
      <c r="G252" s="8">
        <v>543288.72</v>
      </c>
      <c r="H252" s="8">
        <v>435037.98</v>
      </c>
      <c r="I252" s="11">
        <v>2271051.5</v>
      </c>
    </row>
    <row r="253" s="1" customFormat="1" ht="30" customHeight="1" spans="1:9">
      <c r="A253" s="5" t="s">
        <v>690</v>
      </c>
      <c r="B253" s="7" t="s">
        <v>691</v>
      </c>
      <c r="C253" s="8" t="s">
        <v>692</v>
      </c>
      <c r="D253" s="8">
        <v>710499.75</v>
      </c>
      <c r="E253" s="8">
        <v>12273821</v>
      </c>
      <c r="F253" s="8"/>
      <c r="G253" s="8">
        <v>70887.02</v>
      </c>
      <c r="H253" s="8">
        <v>30703.9</v>
      </c>
      <c r="I253" s="11">
        <v>1177732.05</v>
      </c>
    </row>
    <row r="254" s="1" customFormat="1" ht="30" customHeight="1" spans="1:9">
      <c r="A254" s="5" t="s">
        <v>693</v>
      </c>
      <c r="B254" s="7" t="s">
        <v>694</v>
      </c>
      <c r="C254" s="8">
        <v>1078875.37</v>
      </c>
      <c r="D254" s="8">
        <v>906450.95</v>
      </c>
      <c r="E254" s="8"/>
      <c r="F254" s="8"/>
      <c r="G254" s="8">
        <v>54424.05</v>
      </c>
      <c r="H254" s="8">
        <v>28918.92</v>
      </c>
      <c r="I254" s="11">
        <v>89081.45</v>
      </c>
    </row>
    <row r="255" s="1" customFormat="1" ht="22.5" customHeight="1" spans="1:9">
      <c r="A255" s="5" t="s">
        <v>695</v>
      </c>
      <c r="B255" s="7" t="s">
        <v>696</v>
      </c>
      <c r="C255" s="8" t="s">
        <v>697</v>
      </c>
      <c r="D255" s="8">
        <v>4176367.18</v>
      </c>
      <c r="E255" s="8">
        <v>5500000</v>
      </c>
      <c r="F255" s="8"/>
      <c r="G255" s="8">
        <v>187077.26</v>
      </c>
      <c r="H255" s="8">
        <v>95536.21</v>
      </c>
      <c r="I255" s="11">
        <v>896308.26</v>
      </c>
    </row>
    <row r="256" s="1" customFormat="1" ht="30" customHeight="1" spans="1:9">
      <c r="A256" s="5" t="s">
        <v>698</v>
      </c>
      <c r="B256" s="7" t="s">
        <v>699</v>
      </c>
      <c r="C256" s="8">
        <v>617810.42</v>
      </c>
      <c r="D256" s="8">
        <v>520120.83</v>
      </c>
      <c r="E256" s="8"/>
      <c r="F256" s="8"/>
      <c r="G256" s="8">
        <v>30485.89</v>
      </c>
      <c r="H256" s="8">
        <v>16191.83</v>
      </c>
      <c r="I256" s="11">
        <v>51011.87</v>
      </c>
    </row>
    <row r="257" s="1" customFormat="1" ht="22.5" customHeight="1" spans="1:9">
      <c r="A257" s="5" t="s">
        <v>700</v>
      </c>
      <c r="B257" s="7" t="s">
        <v>701</v>
      </c>
      <c r="C257" s="8">
        <v>4787729.31</v>
      </c>
      <c r="D257" s="8">
        <v>2352298.28</v>
      </c>
      <c r="E257" s="8">
        <v>1800000</v>
      </c>
      <c r="F257" s="8"/>
      <c r="G257" s="8">
        <v>181061.92</v>
      </c>
      <c r="H257" s="8">
        <v>59052.01</v>
      </c>
      <c r="I257" s="11">
        <v>395317.1</v>
      </c>
    </row>
    <row r="258" s="2" customFormat="1" ht="22.5" customHeight="1" spans="1:9">
      <c r="A258" s="12" t="s">
        <v>381</v>
      </c>
      <c r="B258" s="13"/>
      <c r="C258" s="14" t="s">
        <v>702</v>
      </c>
      <c r="D258" s="14" t="s">
        <v>703</v>
      </c>
      <c r="E258" s="14" t="s">
        <v>704</v>
      </c>
      <c r="F258" s="14">
        <v>68700000</v>
      </c>
      <c r="G258" s="14" t="s">
        <v>705</v>
      </c>
      <c r="H258" s="14" t="s">
        <v>706</v>
      </c>
      <c r="I258" s="15" t="s">
        <v>707</v>
      </c>
    </row>
    <row r="259" s="1" customFormat="1" ht="22.5" customHeight="1" spans="1:9">
      <c r="A259" s="12" t="s">
        <v>33</v>
      </c>
      <c r="B259" s="13"/>
      <c r="C259" s="14" t="s">
        <v>708</v>
      </c>
      <c r="D259" s="14" t="s">
        <v>709</v>
      </c>
      <c r="E259" s="14" t="s">
        <v>710</v>
      </c>
      <c r="F259" s="14">
        <v>125800000</v>
      </c>
      <c r="G259" s="14" t="s">
        <v>711</v>
      </c>
      <c r="H259" s="14" t="s">
        <v>712</v>
      </c>
      <c r="I259" s="15" t="s">
        <v>713</v>
      </c>
    </row>
    <row r="260" spans="1:1">
      <c r="A260" s="1" t="s">
        <v>714</v>
      </c>
    </row>
  </sheetData>
  <sheetProtection password="CF5C" sheet="1" objects="1"/>
  <mergeCells count="7">
    <mergeCell ref="D1:I1"/>
    <mergeCell ref="A126:B126"/>
    <mergeCell ref="A258:B258"/>
    <mergeCell ref="A259:B259"/>
    <mergeCell ref="A1:A2"/>
    <mergeCell ref="B1:B2"/>
    <mergeCell ref="C1:C2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"/>
  <sheetViews>
    <sheetView workbookViewId="0">
      <selection activeCell="F24" sqref="F24"/>
    </sheetView>
  </sheetViews>
  <sheetFormatPr defaultColWidth="9" defaultRowHeight="13.5"/>
  <sheetData/>
  <pageMargins left="0.75" right="0.75" top="1" bottom="1" header="0.5" footer="0.5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1025" progId="Word.Document.12" r:id="rId3" dvAspect="DVASPECT_ICON">
          <objectPr defaultSize="0" r:id="rId4">
            <anchor moveWithCells="1">
              <from>
                <xdr:col>1</xdr:col>
                <xdr:colOff>619760</xdr:colOff>
                <xdr:row>3</xdr:row>
                <xdr:rowOff>133985</xdr:rowOff>
              </from>
              <to>
                <xdr:col>3</xdr:col>
                <xdr:colOff>172085</xdr:colOff>
                <xdr:row>8</xdr:row>
                <xdr:rowOff>114935</xdr:rowOff>
              </to>
            </anchor>
          </objectPr>
        </oleObject>
      </mc:Choice>
      <mc:Fallback>
        <oleObject shapeId="1025" progId="Word.Document.12" r:id="rId3" dvAspect="DVASPECT_ICON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"/>
  <sheetViews>
    <sheetView workbookViewId="0">
      <selection activeCell="I34" sqref="I34"/>
    </sheetView>
  </sheetViews>
  <sheetFormatPr defaultColWidth="9" defaultRowHeight="13.5"/>
  <sheetData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/>
  <rangeList sheetStid="1" master="">
    <arrUserId title="区域1" rangeCreator="" othersAccessPermission="edit"/>
  </rangeList>
  <rangeList sheetStid="3" master=""/>
  <rangeList sheetStid="4" master=""/>
  <rangeList sheetStid="5" master=""/>
  <rangeList sheetStid="6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保费计算</vt:lpstr>
      <vt:lpstr>交付房屋套内面积统计</vt:lpstr>
      <vt:lpstr>分部分项工程费汇总表</vt:lpstr>
      <vt:lpstr>交付会签单参考模板</vt:lpstr>
      <vt:lpstr>领房单参考模板</vt:lpstr>
      <vt:lpstr>批退单模板（保险公司提供）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Mayn</dc:creator>
  <cp:lastModifiedBy>陈自林</cp:lastModifiedBy>
  <dcterms:created xsi:type="dcterms:W3CDTF">2025-08-19T09:15:00Z</dcterms:created>
  <dcterms:modified xsi:type="dcterms:W3CDTF">2025-09-05T08:48:16Z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55866730A3D841B4A9F73B4B01DFCC71</vt:lpwstr>
  </property>
  <property fmtid="{D5CDD505-2E9C-101B-9397-08002B2CF9AE}" pid="3" name="KSOProductBuildVer">
    <vt:lpwstr>2052-11.8.2.12195</vt:lpwstr>
  </property>
  <property fmtid="{D5CDD505-2E9C-101B-9397-08002B2CF9AE}" pid="4" name="KSOReadingLayout">
    <vt:bool>true</vt:bool>
  </property>
</Properties>
</file>